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特区之窗\特区采购\2023年度\20231016 创新楼文化上墙_祝建龙\"/>
    </mc:Choice>
  </mc:AlternateContent>
  <bookViews>
    <workbookView xWindow="480" yWindow="285" windowWidth="17100" windowHeight="9675"/>
  </bookViews>
  <sheets>
    <sheet name="预算" sheetId="9" r:id="rId1"/>
    <sheet name="装饰源" sheetId="13" state="hidden" r:id="rId2"/>
  </sheets>
  <definedNames>
    <definedName name="_xlnm._FilterDatabase" localSheetId="0" hidden="1">预算!$A$4:$G$86</definedName>
    <definedName name="_xlnm._FilterDatabase" localSheetId="1" hidden="1">装饰源!$A$4:$N$25</definedName>
    <definedName name="_xlnm.Print_Area" localSheetId="0">预算!$A$1:$G$86</definedName>
    <definedName name="_xlnm.Print_Area" localSheetId="1">装饰源!$A:$I</definedName>
    <definedName name="_xlnm.Print_Titles" localSheetId="0">预算!$1:$4</definedName>
    <definedName name="材料费">#REF!</definedName>
    <definedName name="人工费">#REF!</definedName>
  </definedNames>
  <calcPr calcId="162913"/>
</workbook>
</file>

<file path=xl/calcChain.xml><?xml version="1.0" encoding="utf-8"?>
<calcChain xmlns="http://schemas.openxmlformats.org/spreadsheetml/2006/main">
  <c r="D8" i="9" l="1"/>
  <c r="D7" i="9"/>
  <c r="D16" i="9" l="1"/>
  <c r="D42" i="9"/>
  <c r="D57" i="9"/>
  <c r="D72" i="9"/>
  <c r="D13" i="9"/>
  <c r="D58" i="9"/>
  <c r="D43" i="9"/>
  <c r="D73" i="9"/>
  <c r="H24" i="13"/>
  <c r="G13" i="13"/>
  <c r="F13" i="13"/>
  <c r="E13" i="13" s="1"/>
  <c r="H13" i="13" s="1"/>
  <c r="D6" i="13"/>
  <c r="D23" i="13"/>
  <c r="D20" i="13"/>
  <c r="D19" i="13"/>
  <c r="D16" i="13"/>
  <c r="D15" i="13"/>
  <c r="D11" i="13"/>
  <c r="D10" i="13"/>
  <c r="D5" i="13"/>
  <c r="D8" i="13"/>
  <c r="D12" i="13"/>
  <c r="D17" i="13"/>
  <c r="D21" i="13"/>
  <c r="D7" i="13"/>
  <c r="D9" i="13"/>
  <c r="D14" i="13"/>
  <c r="D18" i="13"/>
  <c r="D22" i="13"/>
  <c r="G15" i="13"/>
  <c r="N15" i="13" s="1"/>
  <c r="F15" i="13"/>
  <c r="M15" i="13" s="1"/>
  <c r="A15" i="13"/>
  <c r="A7" i="13"/>
  <c r="A8" i="13"/>
  <c r="A9" i="13"/>
  <c r="A10" i="13"/>
  <c r="A11" i="13"/>
  <c r="A12" i="13"/>
  <c r="A14" i="13"/>
  <c r="A16" i="13"/>
  <c r="A17" i="13"/>
  <c r="A18" i="13"/>
  <c r="A19" i="13"/>
  <c r="A20" i="13"/>
  <c r="A21" i="13"/>
  <c r="A22" i="13"/>
  <c r="A23" i="13"/>
  <c r="G12" i="13"/>
  <c r="F12" i="13"/>
  <c r="M12" i="13" s="1"/>
  <c r="G11" i="13"/>
  <c r="F11" i="13"/>
  <c r="N110" i="13"/>
  <c r="M110" i="13"/>
  <c r="N109" i="13"/>
  <c r="M109" i="13"/>
  <c r="N108" i="13"/>
  <c r="M108" i="13"/>
  <c r="N107" i="13"/>
  <c r="M107" i="13"/>
  <c r="N106" i="13"/>
  <c r="M106" i="13"/>
  <c r="N105" i="13"/>
  <c r="M105" i="13"/>
  <c r="N104" i="13"/>
  <c r="M104" i="13"/>
  <c r="N25" i="13"/>
  <c r="M25" i="13"/>
  <c r="N24" i="13"/>
  <c r="M24" i="13"/>
  <c r="G23" i="13"/>
  <c r="N23" i="13" s="1"/>
  <c r="F23" i="13"/>
  <c r="G22" i="13"/>
  <c r="F22" i="13"/>
  <c r="G21" i="13"/>
  <c r="N21" i="13" s="1"/>
  <c r="F21" i="13"/>
  <c r="G20" i="13"/>
  <c r="F20" i="13"/>
  <c r="E20" i="13" s="1"/>
  <c r="H20" i="13" s="1"/>
  <c r="M20" i="13"/>
  <c r="G19" i="13"/>
  <c r="N19" i="13" s="1"/>
  <c r="F19" i="13"/>
  <c r="L7" i="13"/>
  <c r="G7" i="13"/>
  <c r="N7" i="13" s="1"/>
  <c r="F7" i="13"/>
  <c r="G18" i="13"/>
  <c r="F18" i="13"/>
  <c r="M18" i="13" s="1"/>
  <c r="G17" i="13"/>
  <c r="N17" i="13" s="1"/>
  <c r="F17" i="13"/>
  <c r="G16" i="13"/>
  <c r="N16" i="13" s="1"/>
  <c r="F16" i="13"/>
  <c r="M16" i="13" s="1"/>
  <c r="G14" i="13"/>
  <c r="F14" i="13"/>
  <c r="E14" i="13" s="1"/>
  <c r="H14" i="13" s="1"/>
  <c r="G10" i="13"/>
  <c r="N10" i="13" s="1"/>
  <c r="F10" i="13"/>
  <c r="M10" i="13" s="1"/>
  <c r="G9" i="13"/>
  <c r="F9" i="13"/>
  <c r="G8" i="13"/>
  <c r="F8" i="13"/>
  <c r="L6" i="13"/>
  <c r="G6" i="13"/>
  <c r="N6" i="13"/>
  <c r="K6" i="13"/>
  <c r="F6" i="13"/>
  <c r="E6" i="13" s="1"/>
  <c r="H6" i="13" s="1"/>
  <c r="A6" i="13"/>
  <c r="G5" i="13"/>
  <c r="N5" i="13" s="1"/>
  <c r="L2" i="13" s="1"/>
  <c r="F5" i="13"/>
  <c r="A5" i="13"/>
  <c r="E11" i="13"/>
  <c r="H11" i="13"/>
  <c r="E12" i="13"/>
  <c r="H12" i="13"/>
  <c r="M11" i="13"/>
  <c r="M9" i="13"/>
  <c r="M17" i="13"/>
  <c r="M14" i="13"/>
  <c r="M8" i="13"/>
  <c r="N9" i="13"/>
  <c r="M23" i="13"/>
  <c r="N22" i="13"/>
  <c r="M21" i="13"/>
  <c r="N18" i="13"/>
  <c r="N8" i="13"/>
  <c r="N11" i="13"/>
  <c r="N12" i="13"/>
  <c r="M7" i="13"/>
  <c r="M5" i="13"/>
  <c r="E18" i="13"/>
  <c r="H18" i="13" s="1"/>
  <c r="N20" i="13"/>
  <c r="E17" i="13"/>
  <c r="H17" i="13"/>
  <c r="E21" i="13"/>
  <c r="H21" i="13" s="1"/>
  <c r="E9" i="13"/>
  <c r="H9" i="13"/>
  <c r="E5" i="13"/>
  <c r="H5" i="13"/>
  <c r="H25" i="13" s="1"/>
  <c r="E8" i="13"/>
  <c r="H8" i="13" s="1"/>
  <c r="E10" i="13"/>
  <c r="H10" i="13" s="1"/>
  <c r="E16" i="13"/>
  <c r="H16" i="13" s="1"/>
  <c r="E23" i="13"/>
  <c r="H23" i="13"/>
  <c r="E7" i="13"/>
  <c r="H7" i="13"/>
  <c r="M19" i="13"/>
  <c r="E19" i="13"/>
  <c r="H19" i="13" s="1"/>
  <c r="M22" i="13"/>
  <c r="E22" i="13"/>
  <c r="H22" i="13"/>
  <c r="N14" i="13"/>
  <c r="L1" i="13"/>
  <c r="L3" i="13" s="1"/>
  <c r="M6" i="13" l="1"/>
  <c r="E15" i="13"/>
  <c r="H15" i="13" s="1"/>
</calcChain>
</file>

<file path=xl/sharedStrings.xml><?xml version="1.0" encoding="utf-8"?>
<sst xmlns="http://schemas.openxmlformats.org/spreadsheetml/2006/main" count="186" uniqueCount="129">
  <si>
    <t>序号</t>
  </si>
  <si>
    <t>单位</t>
  </si>
  <si>
    <t>m2</t>
  </si>
  <si>
    <t>工程量</t>
  </si>
  <si>
    <t>材料费</t>
    <phoneticPr fontId="1" type="noConversion"/>
  </si>
  <si>
    <t>单价</t>
    <phoneticPr fontId="1" type="noConversion"/>
  </si>
  <si>
    <t>合价</t>
    <phoneticPr fontId="1" type="noConversion"/>
  </si>
  <si>
    <t>项目名称/位置</t>
    <phoneticPr fontId="1" type="noConversion"/>
  </si>
  <si>
    <t>合 计</t>
    <phoneticPr fontId="1" type="noConversion"/>
  </si>
  <si>
    <t>人工费</t>
    <phoneticPr fontId="1" type="noConversion"/>
  </si>
  <si>
    <t>其中</t>
    <phoneticPr fontId="1" type="noConversion"/>
  </si>
  <si>
    <t>装饰工程报价明细</t>
    <phoneticPr fontId="1" type="noConversion"/>
  </si>
  <si>
    <t>备注</t>
    <phoneticPr fontId="1" type="noConversion"/>
  </si>
  <si>
    <t>项</t>
    <phoneticPr fontId="1" type="noConversion"/>
  </si>
  <si>
    <t>满批建筑腻子二遍刷乳胶漆三遍</t>
    <phoneticPr fontId="1" type="noConversion"/>
  </si>
  <si>
    <t>人工</t>
    <phoneticPr fontId="1" type="noConversion"/>
  </si>
  <si>
    <t>材料</t>
    <phoneticPr fontId="1" type="noConversion"/>
  </si>
  <si>
    <t>楼地面 水泥砂浆找平</t>
    <phoneticPr fontId="1" type="noConversion"/>
  </si>
  <si>
    <t>m</t>
    <phoneticPr fontId="1" type="noConversion"/>
  </si>
  <si>
    <t>原始顶 喷深灰涂料</t>
    <phoneticPr fontId="1" type="noConversion"/>
  </si>
  <si>
    <t>原始顶设备 喷深灰涂料</t>
    <phoneticPr fontId="1" type="noConversion"/>
  </si>
  <si>
    <t>门套木基层</t>
    <phoneticPr fontId="1" type="noConversion"/>
  </si>
  <si>
    <t>门套木基层刷防火涂料两遍</t>
    <phoneticPr fontId="1" type="noConversion"/>
  </si>
  <si>
    <t>不锈钢门套安装</t>
    <phoneticPr fontId="1" type="noConversion"/>
  </si>
  <si>
    <t>玻璃门安装</t>
    <phoneticPr fontId="1" type="noConversion"/>
  </si>
  <si>
    <t>樘</t>
    <phoneticPr fontId="1" type="noConversion"/>
  </si>
  <si>
    <t>玻璃门五金 上下夹</t>
    <phoneticPr fontId="1" type="noConversion"/>
  </si>
  <si>
    <t>个</t>
    <phoneticPr fontId="1" type="noConversion"/>
  </si>
  <si>
    <t>玻璃门五金 地弹簧</t>
    <phoneticPr fontId="1" type="noConversion"/>
  </si>
  <si>
    <t>玻璃门五金 锁夹</t>
    <phoneticPr fontId="1" type="noConversion"/>
  </si>
  <si>
    <t>地面铺装 不锈钢踢脚线</t>
    <phoneticPr fontId="1" type="noConversion"/>
  </si>
  <si>
    <t>玻璃隔断安装</t>
    <phoneticPr fontId="1" type="noConversion"/>
  </si>
  <si>
    <t>技术研发中心室内装修工程</t>
  </si>
  <si>
    <t>地面涂刷 地坪漆</t>
    <phoneticPr fontId="1" type="noConversion"/>
  </si>
  <si>
    <t>地面铺装 木质踢脚线</t>
    <phoneticPr fontId="1" type="noConversion"/>
  </si>
  <si>
    <t>轻钢龙骨吊顶</t>
    <phoneticPr fontId="1" type="noConversion"/>
  </si>
  <si>
    <t>轻钢龙骨上安装 双层纸面石膏板</t>
    <phoneticPr fontId="1" type="noConversion"/>
  </si>
  <si>
    <t>造型木楞板墙面</t>
    <phoneticPr fontId="1" type="noConversion"/>
  </si>
  <si>
    <t>墙面 硅藻泥</t>
    <phoneticPr fontId="1" type="noConversion"/>
  </si>
  <si>
    <t>二</t>
    <phoneticPr fontId="1" type="noConversion"/>
  </si>
  <si>
    <t>措施项</t>
    <phoneticPr fontId="1" type="noConversion"/>
  </si>
  <si>
    <t>一</t>
    <phoneticPr fontId="1" type="noConversion"/>
  </si>
  <si>
    <t>组</t>
    <phoneticPr fontId="1" type="noConversion"/>
  </si>
  <si>
    <t>人员安装</t>
    <phoneticPr fontId="1" type="noConversion"/>
  </si>
  <si>
    <t>货物运费</t>
    <phoneticPr fontId="1" type="noConversion"/>
  </si>
  <si>
    <t>套</t>
    <phoneticPr fontId="1" type="noConversion"/>
  </si>
  <si>
    <r>
      <t>m</t>
    </r>
    <r>
      <rPr>
        <vertAlign val="superscript"/>
        <sz val="10"/>
        <rFont val="微软雅黑 Light"/>
        <family val="2"/>
        <charset val="134"/>
      </rPr>
      <t>2</t>
    </r>
    <phoneticPr fontId="1" type="noConversion"/>
  </si>
  <si>
    <t>三</t>
    <phoneticPr fontId="1" type="noConversion"/>
  </si>
  <si>
    <t>四</t>
    <phoneticPr fontId="1" type="noConversion"/>
  </si>
  <si>
    <t>正门左右外立面木纹栅格墙</t>
    <phoneticPr fontId="1" type="noConversion"/>
  </si>
  <si>
    <t>1、学院LOGO灯箱，金属边框、内发光、树脂面</t>
    <phoneticPr fontId="1" type="noConversion"/>
  </si>
  <si>
    <t>2、圆底+半圆弧白色磨砂金属烤漆材质</t>
    <phoneticPr fontId="1" type="noConversion"/>
  </si>
  <si>
    <t>套</t>
    <phoneticPr fontId="1" type="noConversion"/>
  </si>
  <si>
    <t>个</t>
    <phoneticPr fontId="1" type="noConversion"/>
  </si>
  <si>
    <t>张</t>
    <phoneticPr fontId="1" type="noConversion"/>
  </si>
  <si>
    <t>4、亚克力文字、简介</t>
    <phoneticPr fontId="1" type="noConversion"/>
  </si>
  <si>
    <t>6、6个资料盒、亚克力工艺</t>
    <phoneticPr fontId="1" type="noConversion"/>
  </si>
  <si>
    <t>7、两扇门磨砂贴</t>
    <phoneticPr fontId="1" type="noConversion"/>
  </si>
  <si>
    <t>书陈列展示区域</t>
    <phoneticPr fontId="1" type="noConversion"/>
  </si>
  <si>
    <t>块</t>
    <phoneticPr fontId="1" type="noConversion"/>
  </si>
  <si>
    <t>5、圆型装饰板UV印刷</t>
    <phoneticPr fontId="1" type="noConversion"/>
  </si>
  <si>
    <t>套</t>
    <phoneticPr fontId="1" type="noConversion"/>
  </si>
  <si>
    <t>学生办公室外墙，研究领域 介绍 成果 平台</t>
    <phoneticPr fontId="1" type="noConversion"/>
  </si>
  <si>
    <t>1、加厚PVC板UV印刷</t>
    <phoneticPr fontId="1" type="noConversion"/>
  </si>
  <si>
    <t>1、研究领域：亚克力UV印刷、加支撑挑空悬挂</t>
    <phoneticPr fontId="1" type="noConversion"/>
  </si>
  <si>
    <t>3、研究成果：亚克力UV印刷、加支撑挑空悬挂</t>
    <phoneticPr fontId="1" type="noConversion"/>
  </si>
  <si>
    <t>4、技术平台：文字雕刻+图片展示</t>
    <phoneticPr fontId="1" type="noConversion"/>
  </si>
  <si>
    <t>1、双层PVC板夹高透亚克力，UV打印</t>
    <phoneticPr fontId="1" type="noConversion"/>
  </si>
  <si>
    <t>2、中间横条立体雕刻、号码和LOGO雕刻UV</t>
    <phoneticPr fontId="1" type="noConversion"/>
  </si>
  <si>
    <t>个</t>
    <phoneticPr fontId="1" type="noConversion"/>
  </si>
  <si>
    <t>2、立体文字</t>
    <phoneticPr fontId="1" type="noConversion"/>
  </si>
  <si>
    <t>组</t>
    <phoneticPr fontId="1" type="noConversion"/>
  </si>
  <si>
    <t>会议室外墙面科研成果展示</t>
    <phoneticPr fontId="1" type="noConversion"/>
  </si>
  <si>
    <t>机房外照片墙</t>
    <phoneticPr fontId="1" type="noConversion"/>
  </si>
  <si>
    <t>会议室内墙面</t>
    <phoneticPr fontId="1" type="noConversion"/>
  </si>
  <si>
    <t>个</t>
    <phoneticPr fontId="1" type="noConversion"/>
  </si>
  <si>
    <t>电梯厅</t>
    <phoneticPr fontId="1" type="noConversion"/>
  </si>
  <si>
    <t>组</t>
    <phoneticPr fontId="1" type="noConversion"/>
  </si>
  <si>
    <t>2、2个中心发光字</t>
    <phoneticPr fontId="1" type="noConversion"/>
  </si>
  <si>
    <t>3、学院LOGO灯箱，金属边框、内发光、树脂面</t>
    <phoneticPr fontId="1" type="noConversion"/>
  </si>
  <si>
    <t>4、LOGO背后白色磨砂金属烤漆材质</t>
    <phoneticPr fontId="1" type="noConversion"/>
  </si>
  <si>
    <t>组</t>
    <phoneticPr fontId="1" type="noConversion"/>
  </si>
  <si>
    <t>2、1个中心发光字</t>
    <phoneticPr fontId="1" type="noConversion"/>
  </si>
  <si>
    <t>中心简介：进门面墙、立体字+人物照片</t>
    <phoneticPr fontId="1" type="noConversion"/>
  </si>
  <si>
    <t>科学家介绍：进门面墙两侧2组</t>
    <phoneticPr fontId="1" type="noConversion"/>
  </si>
  <si>
    <t>成果展示区：照片+立体字结合</t>
    <phoneticPr fontId="1" type="noConversion"/>
  </si>
  <si>
    <t>组</t>
    <phoneticPr fontId="1" type="noConversion"/>
  </si>
  <si>
    <t>茶水间旁，沁园春：装裱高档画框</t>
    <phoneticPr fontId="1" type="noConversion"/>
  </si>
  <si>
    <t>组</t>
    <phoneticPr fontId="1" type="noConversion"/>
  </si>
  <si>
    <t>科学家介绍、立体字+介绍亚克UV材质，可更换</t>
    <phoneticPr fontId="1" type="noConversion"/>
  </si>
  <si>
    <t>组</t>
    <phoneticPr fontId="1" type="noConversion"/>
  </si>
  <si>
    <t>论文展示，亚克力制作 可更换</t>
    <phoneticPr fontId="1" type="noConversion"/>
  </si>
  <si>
    <t>再研项目，亚克力制作 可更换</t>
    <phoneticPr fontId="1" type="noConversion"/>
  </si>
  <si>
    <t>科研团队介绍</t>
    <phoneticPr fontId="1" type="noConversion"/>
  </si>
  <si>
    <t>2、团队介绍：亚克力UV印刷、人物可更换双层叠加</t>
    <phoneticPr fontId="1" type="noConversion"/>
  </si>
  <si>
    <t>荣誉 论文 活动照片展示墙、UV印刷、照片可更换</t>
    <phoneticPr fontId="1" type="noConversion"/>
  </si>
  <si>
    <t>1、PVC底板磁贴+可更换磁铁片面板</t>
    <phoneticPr fontId="1" type="noConversion"/>
  </si>
  <si>
    <t>2、中间横条立体雕刻、字和LOGO雕刻UV</t>
    <phoneticPr fontId="1" type="noConversion"/>
  </si>
  <si>
    <t>项</t>
    <phoneticPr fontId="1" type="noConversion"/>
  </si>
  <si>
    <t>2、2个中心发光字</t>
    <phoneticPr fontId="1" type="noConversion"/>
  </si>
  <si>
    <t>1、PVC底板磁贴+可更换磁铁片面板，双层</t>
    <phoneticPr fontId="1" type="noConversion"/>
  </si>
  <si>
    <t>5、LOGO背后白色磨砂金属烤漆材质</t>
    <phoneticPr fontId="1" type="noConversion"/>
  </si>
  <si>
    <t>6、IIIMR发光+底座</t>
    <phoneticPr fontId="1" type="noConversion"/>
  </si>
  <si>
    <t>3、英文字</t>
    <phoneticPr fontId="1" type="noConversion"/>
  </si>
  <si>
    <t>6、IIIMR发光+底座</t>
    <phoneticPr fontId="1" type="noConversion"/>
  </si>
  <si>
    <t>5、英文字</t>
    <phoneticPr fontId="1" type="noConversion"/>
  </si>
  <si>
    <t>5、英文字</t>
    <phoneticPr fontId="1" type="noConversion"/>
  </si>
  <si>
    <t>6、IIIMR发光+底座</t>
    <phoneticPr fontId="1" type="noConversion"/>
  </si>
  <si>
    <t>4、学院LOGO灯箱2个，金属边框、内发光、树脂面</t>
    <phoneticPr fontId="1" type="noConversion"/>
  </si>
  <si>
    <t>1、无边画布高档画框5个+MIDD立体雕刻字4组</t>
    <phoneticPr fontId="1" type="noConversion"/>
  </si>
  <si>
    <t>学生办公室内墙面：无边画布高档画框</t>
    <phoneticPr fontId="1" type="noConversion"/>
  </si>
  <si>
    <t>五</t>
    <phoneticPr fontId="1" type="noConversion"/>
  </si>
  <si>
    <t>项</t>
    <phoneticPr fontId="1" type="noConversion"/>
  </si>
  <si>
    <t>1、背景底板木格栅+木质框架</t>
    <phoneticPr fontId="1" type="noConversion"/>
  </si>
  <si>
    <t>1、背景底板木格栅</t>
    <phoneticPr fontId="1" type="noConversion"/>
  </si>
  <si>
    <t>1、背景底板木格栅</t>
    <phoneticPr fontId="1" type="noConversion"/>
  </si>
  <si>
    <t>茶水间里侧墙</t>
    <phoneticPr fontId="1" type="noConversion"/>
  </si>
  <si>
    <t>2、书架项目</t>
    <phoneticPr fontId="1" type="noConversion"/>
  </si>
  <si>
    <t>安装辅料+其他补缺</t>
    <phoneticPr fontId="1" type="noConversion"/>
  </si>
  <si>
    <t>单价（RMB)</t>
    <phoneticPr fontId="1" type="noConversion"/>
  </si>
  <si>
    <t>小计（RMB)</t>
    <phoneticPr fontId="1" type="noConversion"/>
  </si>
  <si>
    <t>合 计（RMB)</t>
    <phoneticPr fontId="1" type="noConversion"/>
  </si>
  <si>
    <t>2023.10.20上海中医药大学交叉科学研究院文化上墙定制服务询价表</t>
    <phoneticPr fontId="1" type="noConversion"/>
  </si>
  <si>
    <r>
      <t>请针对以下表格中需求报最低价（包含运费和安装费，并按本表序号和数量依次报价,不允许更改厂家及规格型号和二次报价。），并于</t>
    </r>
    <r>
      <rPr>
        <b/>
        <i/>
        <sz val="10"/>
        <rFont val="微软雅黑"/>
        <family val="2"/>
        <charset val="134"/>
      </rPr>
      <t xml:space="preserve"> 2023年10月23日15:00 前</t>
    </r>
    <r>
      <rPr>
        <sz val="10"/>
        <rFont val="微软雅黑"/>
        <family val="2"/>
        <charset val="134"/>
      </rPr>
      <t>将报价单盖公章后以PDF文件发送至科研特区邮箱</t>
    </r>
    <r>
      <rPr>
        <i/>
        <u/>
        <sz val="10"/>
        <color rgb="FF0070C0"/>
        <rFont val="微软雅黑"/>
        <family val="2"/>
        <charset val="134"/>
      </rPr>
      <t xml:space="preserve"> iiimr@shutcm.edu.cn </t>
    </r>
    <r>
      <rPr>
        <sz val="10"/>
        <rFont val="微软雅黑"/>
        <family val="2"/>
        <charset val="134"/>
      </rPr>
      <t>。如有疑问，可以致电</t>
    </r>
    <r>
      <rPr>
        <i/>
        <u/>
        <sz val="10"/>
        <rFont val="微软雅黑"/>
        <family val="2"/>
        <charset val="134"/>
      </rPr>
      <t xml:space="preserve"> 51322067</t>
    </r>
    <r>
      <rPr>
        <sz val="10"/>
        <rFont val="微软雅黑"/>
        <family val="2"/>
        <charset val="134"/>
      </rPr>
      <t xml:space="preserve"> 咨询张老师。</t>
    </r>
    <phoneticPr fontId="1" type="noConversion"/>
  </si>
  <si>
    <t>科技创新楼五楼B座</t>
    <phoneticPr fontId="1" type="noConversion"/>
  </si>
  <si>
    <t>科技创新楼七楼</t>
    <phoneticPr fontId="1" type="noConversion"/>
  </si>
  <si>
    <t>科技创新楼八楼</t>
    <phoneticPr fontId="1" type="noConversion"/>
  </si>
  <si>
    <t>科技创新楼九楼</t>
    <phoneticPr fontId="1" type="noConversion"/>
  </si>
  <si>
    <t>3、定量药理学研究中心金属发光字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</si>
</sst>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 &quot;¥&quot;* #,##0.00_ ;_ &quot;¥&quot;* \-#,##0.00_ ;_ &quot;¥&quot;* &quot;-&quot;??_ ;_ @_ "/>
    <numFmt numFmtId="176" formatCode="0.00_ "/>
    <numFmt numFmtId="177" formatCode="&quot;项目名称：&quot;@"/>
    <numFmt numFmtId="178" formatCode="0_ "/>
  </numFmts>
  <fonts count="23" x14ac:knownFonts="1">
    <font>
      <sz val="10"/>
      <name val="Arial"/>
      <family val="2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18"/>
      <name val="华文楷体"/>
      <family val="3"/>
      <charset val="134"/>
    </font>
    <font>
      <b/>
      <sz val="12"/>
      <name val="宋体"/>
      <family val="3"/>
      <charset val="134"/>
    </font>
    <font>
      <b/>
      <sz val="18"/>
      <name val="微软雅黑"/>
      <family val="2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0"/>
      <name val="微软雅黑 Light"/>
      <family val="2"/>
      <charset val="134"/>
    </font>
    <font>
      <sz val="9"/>
      <name val="微软雅黑 Light"/>
      <family val="2"/>
      <charset val="134"/>
    </font>
    <font>
      <b/>
      <sz val="16"/>
      <name val="微软雅黑"/>
      <family val="2"/>
      <charset val="134"/>
    </font>
    <font>
      <sz val="10"/>
      <color theme="1"/>
      <name val="微软雅黑 Light"/>
      <family val="2"/>
      <charset val="134"/>
    </font>
    <font>
      <b/>
      <sz val="11"/>
      <name val="微软雅黑"/>
      <family val="2"/>
      <charset val="134"/>
    </font>
    <font>
      <b/>
      <sz val="11"/>
      <name val="微软雅黑 Light"/>
      <family val="2"/>
      <charset val="134"/>
    </font>
    <font>
      <b/>
      <sz val="9"/>
      <name val="微软雅黑 Light"/>
      <family val="2"/>
      <charset val="134"/>
    </font>
    <font>
      <vertAlign val="superscript"/>
      <sz val="10"/>
      <name val="微软雅黑 Light"/>
      <family val="2"/>
      <charset val="134"/>
    </font>
    <font>
      <i/>
      <u/>
      <sz val="10"/>
      <color rgb="FF0070C0"/>
      <name val="微软雅黑"/>
      <family val="2"/>
      <charset val="134"/>
    </font>
    <font>
      <i/>
      <u/>
      <sz val="10"/>
      <name val="微软雅黑"/>
      <family val="2"/>
      <charset val="134"/>
    </font>
    <font>
      <b/>
      <i/>
      <sz val="10"/>
      <name val="微软雅黑"/>
      <family val="2"/>
      <charset val="134"/>
    </font>
    <font>
      <b/>
      <sz val="14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4" fillId="0" borderId="0"/>
  </cellStyleXfs>
  <cellXfs count="72">
    <xf numFmtId="0" fontId="0" fillId="0" borderId="0" xfId="0"/>
    <xf numFmtId="0" fontId="0" fillId="0" borderId="0" xfId="0" applyAlignment="1">
      <alignment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right" vertical="center" wrapText="1"/>
    </xf>
    <xf numFmtId="176" fontId="3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3" fillId="0" borderId="0" xfId="0" applyNumberFormat="1" applyFont="1" applyFill="1" applyBorder="1" applyAlignment="1" applyProtection="1">
      <alignment horizontal="right" vertical="center" wrapText="1"/>
    </xf>
    <xf numFmtId="2" fontId="0" fillId="0" borderId="0" xfId="0" applyNumberFormat="1" applyFont="1" applyAlignment="1">
      <alignment vertical="center"/>
    </xf>
    <xf numFmtId="178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176" fontId="10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11" fillId="0" borderId="7" xfId="0" applyNumberFormat="1" applyFont="1" applyFill="1" applyBorder="1" applyAlignment="1" applyProtection="1">
      <alignment horizontal="left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176" fontId="11" fillId="0" borderId="7" xfId="0" applyNumberFormat="1" applyFont="1" applyFill="1" applyBorder="1" applyAlignment="1" applyProtection="1">
      <alignment horizontal="right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176" fontId="9" fillId="2" borderId="7" xfId="0" applyNumberFormat="1" applyFont="1" applyFill="1" applyBorder="1" applyAlignment="1" applyProtection="1">
      <alignment horizontal="right" vertical="center" wrapText="1"/>
    </xf>
    <xf numFmtId="176" fontId="10" fillId="0" borderId="7" xfId="0" applyNumberFormat="1" applyFont="1" applyFill="1" applyBorder="1" applyAlignment="1" applyProtection="1">
      <alignment horizontal="right" vertical="center" wrapText="1"/>
    </xf>
    <xf numFmtId="178" fontId="10" fillId="0" borderId="7" xfId="0" applyNumberFormat="1" applyFont="1" applyFill="1" applyBorder="1" applyAlignment="1" applyProtection="1">
      <alignment horizontal="center" vertical="center" wrapText="1"/>
    </xf>
    <xf numFmtId="176" fontId="12" fillId="0" borderId="7" xfId="0" applyNumberFormat="1" applyFont="1" applyFill="1" applyBorder="1" applyAlignment="1" applyProtection="1">
      <alignment horizontal="right" vertical="center" wrapText="1"/>
    </xf>
    <xf numFmtId="0" fontId="14" fillId="0" borderId="7" xfId="0" applyNumberFormat="1" applyFont="1" applyFill="1" applyBorder="1" applyAlignment="1" applyProtection="1">
      <alignment horizontal="left" vertical="center" wrapText="1"/>
    </xf>
    <xf numFmtId="0" fontId="9" fillId="2" borderId="7" xfId="0" applyNumberFormat="1" applyFont="1" applyFill="1" applyBorder="1" applyAlignment="1" applyProtection="1">
      <alignment horizontal="center" vertical="center" wrapText="1"/>
    </xf>
    <xf numFmtId="0" fontId="15" fillId="2" borderId="7" xfId="0" applyNumberFormat="1" applyFont="1" applyFill="1" applyBorder="1" applyAlignment="1" applyProtection="1">
      <alignment horizontal="center" vertical="center" wrapText="1"/>
    </xf>
    <xf numFmtId="0" fontId="16" fillId="2" borderId="7" xfId="0" applyNumberFormat="1" applyFont="1" applyFill="1" applyBorder="1" applyAlignment="1" applyProtection="1">
      <alignment vertical="center" wrapText="1"/>
    </xf>
    <xf numFmtId="176" fontId="17" fillId="2" borderId="7" xfId="0" applyNumberFormat="1" applyFont="1" applyFill="1" applyBorder="1" applyAlignment="1" applyProtection="1">
      <alignment horizontal="right" vertical="center" wrapText="1"/>
    </xf>
    <xf numFmtId="0" fontId="9" fillId="2" borderId="7" xfId="0" applyNumberFormat="1" applyFont="1" applyFill="1" applyBorder="1" applyAlignment="1" applyProtection="1">
      <alignment horizontal="center" vertical="center" wrapText="1"/>
    </xf>
    <xf numFmtId="44" fontId="15" fillId="2" borderId="7" xfId="0" applyNumberFormat="1" applyFont="1" applyFill="1" applyBorder="1" applyAlignment="1" applyProtection="1">
      <alignment horizontal="center" vertical="center" wrapText="1"/>
    </xf>
    <xf numFmtId="0" fontId="9" fillId="2" borderId="7" xfId="0" applyNumberFormat="1" applyFont="1" applyFill="1" applyBorder="1" applyAlignment="1" applyProtection="1">
      <alignment horizontal="center" vertical="center" wrapText="1"/>
    </xf>
    <xf numFmtId="176" fontId="11" fillId="0" borderId="7" xfId="0" applyNumberFormat="1" applyFont="1" applyFill="1" applyBorder="1" applyAlignment="1" applyProtection="1">
      <alignment horizontal="center" vertical="center" wrapText="1"/>
    </xf>
    <xf numFmtId="44" fontId="11" fillId="0" borderId="7" xfId="0" applyNumberFormat="1" applyFont="1" applyFill="1" applyBorder="1" applyAlignment="1" applyProtection="1">
      <alignment horizontal="center" vertical="center" wrapText="1"/>
    </xf>
    <xf numFmtId="44" fontId="15" fillId="0" borderId="7" xfId="0" applyNumberFormat="1" applyFont="1" applyFill="1" applyBorder="1" applyAlignment="1" applyProtection="1">
      <alignment horizontal="center" vertical="center" wrapText="1"/>
    </xf>
    <xf numFmtId="176" fontId="10" fillId="0" borderId="7" xfId="0" applyNumberFormat="1" applyFont="1" applyFill="1" applyBorder="1" applyAlignment="1" applyProtection="1">
      <alignment horizontal="center" vertical="center" wrapText="1"/>
    </xf>
    <xf numFmtId="44" fontId="9" fillId="2" borderId="7" xfId="0" applyNumberFormat="1" applyFont="1" applyFill="1" applyBorder="1" applyAlignment="1" applyProtection="1">
      <alignment horizontal="center" vertical="center" wrapText="1"/>
    </xf>
    <xf numFmtId="176" fontId="10" fillId="0" borderId="0" xfId="0" applyNumberFormat="1" applyFont="1" applyAlignment="1">
      <alignment horizontal="center" vertical="center"/>
    </xf>
    <xf numFmtId="0" fontId="22" fillId="2" borderId="7" xfId="0" applyNumberFormat="1" applyFont="1" applyFill="1" applyBorder="1" applyAlignment="1" applyProtection="1">
      <alignment horizontal="center" vertical="center" wrapText="1"/>
    </xf>
    <xf numFmtId="0" fontId="15" fillId="2" borderId="7" xfId="0" applyNumberFormat="1" applyFont="1" applyFill="1" applyBorder="1" applyAlignment="1" applyProtection="1">
      <alignment horizontal="left" vertical="center" wrapText="1"/>
    </xf>
    <xf numFmtId="0" fontId="15" fillId="2" borderId="10" xfId="0" applyNumberFormat="1" applyFont="1" applyFill="1" applyBorder="1" applyAlignment="1" applyProtection="1">
      <alignment horizontal="left" vertical="center" wrapText="1"/>
    </xf>
    <xf numFmtId="0" fontId="15" fillId="2" borderId="11" xfId="0" applyNumberFormat="1" applyFont="1" applyFill="1" applyBorder="1" applyAlignment="1" applyProtection="1">
      <alignment horizontal="left" vertical="center" wrapText="1"/>
    </xf>
    <xf numFmtId="0" fontId="15" fillId="2" borderId="12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176" fontId="9" fillId="0" borderId="9" xfId="0" applyNumberFormat="1" applyFont="1" applyFill="1" applyBorder="1" applyAlignment="1" applyProtection="1">
      <alignment horizontal="center" vertical="center" wrapText="1"/>
    </xf>
    <xf numFmtId="176" fontId="9" fillId="0" borderId="7" xfId="0" applyNumberFormat="1" applyFont="1" applyFill="1" applyBorder="1" applyAlignment="1" applyProtection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177" fontId="3" fillId="0" borderId="3" xfId="0" applyNumberFormat="1" applyFont="1" applyBorder="1" applyAlignment="1">
      <alignment horizontal="left" vertical="center"/>
    </xf>
    <xf numFmtId="177" fontId="0" fillId="0" borderId="3" xfId="0" applyNumberFormat="1" applyFont="1" applyBorder="1" applyAlignment="1">
      <alignment horizontal="left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176" fontId="2" fillId="0" borderId="5" xfId="0" applyNumberFormat="1" applyFont="1" applyFill="1" applyBorder="1" applyAlignment="1" applyProtection="1">
      <alignment horizontal="center" vertical="center" wrapText="1"/>
    </xf>
    <xf numFmtId="176" fontId="2" fillId="0" borderId="6" xfId="0" applyNumberFormat="1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176" fontId="2" fillId="0" borderId="4" xfId="0" applyNumberFormat="1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A0A0A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showGridLines="0" tabSelected="1" view="pageBreakPreview" zoomScale="115" zoomScaleNormal="100" zoomScaleSheetLayoutView="115" workbookViewId="0">
      <selection activeCell="J5" sqref="J5"/>
    </sheetView>
  </sheetViews>
  <sheetFormatPr defaultColWidth="9.140625" defaultRowHeight="18" customHeight="1" x14ac:dyDescent="0.2"/>
  <cols>
    <col min="1" max="1" width="5.42578125" style="24" customWidth="1"/>
    <col min="2" max="2" width="43.7109375" style="23" customWidth="1"/>
    <col min="3" max="3" width="6.5703125" style="24" customWidth="1"/>
    <col min="4" max="4" width="8.85546875" style="49" customWidth="1"/>
    <col min="5" max="5" width="12.5703125" style="49" customWidth="1"/>
    <col min="6" max="6" width="13.42578125" style="49" customWidth="1"/>
    <col min="7" max="7" width="8.42578125" style="26" customWidth="1"/>
    <col min="8" max="16384" width="9.140625" style="23"/>
  </cols>
  <sheetData>
    <row r="1" spans="1:7" ht="42.4" customHeight="1" x14ac:dyDescent="0.2">
      <c r="A1" s="55" t="s">
        <v>122</v>
      </c>
      <c r="B1" s="56"/>
      <c r="C1" s="56"/>
      <c r="D1" s="56"/>
      <c r="E1" s="56"/>
      <c r="F1" s="56"/>
      <c r="G1" s="56"/>
    </row>
    <row r="2" spans="1:7" ht="56.25" customHeight="1" x14ac:dyDescent="0.2">
      <c r="A2" s="61" t="s">
        <v>123</v>
      </c>
      <c r="B2" s="61"/>
      <c r="C2" s="61"/>
      <c r="D2" s="61"/>
      <c r="E2" s="61"/>
      <c r="F2" s="61"/>
      <c r="G2" s="61"/>
    </row>
    <row r="3" spans="1:7" s="24" customFormat="1" ht="15.4" customHeight="1" x14ac:dyDescent="0.2">
      <c r="A3" s="57" t="s">
        <v>0</v>
      </c>
      <c r="B3" s="57" t="s">
        <v>7</v>
      </c>
      <c r="C3" s="57" t="s">
        <v>1</v>
      </c>
      <c r="D3" s="57" t="s">
        <v>3</v>
      </c>
      <c r="E3" s="57" t="s">
        <v>119</v>
      </c>
      <c r="F3" s="59" t="s">
        <v>120</v>
      </c>
      <c r="G3" s="59" t="s">
        <v>12</v>
      </c>
    </row>
    <row r="4" spans="1:7" s="24" customFormat="1" ht="15.4" customHeight="1" x14ac:dyDescent="0.2">
      <c r="A4" s="58"/>
      <c r="B4" s="58"/>
      <c r="C4" s="58"/>
      <c r="D4" s="58"/>
      <c r="E4" s="58"/>
      <c r="F4" s="60"/>
      <c r="G4" s="60"/>
    </row>
    <row r="5" spans="1:7" ht="14.1" customHeight="1" x14ac:dyDescent="0.2">
      <c r="A5" s="38" t="s">
        <v>41</v>
      </c>
      <c r="B5" s="51" t="s">
        <v>124</v>
      </c>
      <c r="C5" s="51"/>
      <c r="D5" s="51"/>
      <c r="E5" s="51"/>
      <c r="F5" s="42"/>
      <c r="G5" s="39"/>
    </row>
    <row r="6" spans="1:7" ht="14.1" customHeight="1" x14ac:dyDescent="0.2">
      <c r="A6" s="29">
        <v>1</v>
      </c>
      <c r="B6" s="36" t="s">
        <v>49</v>
      </c>
      <c r="C6" s="29"/>
      <c r="D6" s="44"/>
      <c r="E6" s="44"/>
      <c r="F6" s="45"/>
      <c r="G6" s="30"/>
    </row>
    <row r="7" spans="1:7" ht="14.1" customHeight="1" x14ac:dyDescent="0.2">
      <c r="A7" s="29"/>
      <c r="B7" s="36" t="s">
        <v>50</v>
      </c>
      <c r="C7" s="29" t="s">
        <v>46</v>
      </c>
      <c r="D7" s="44">
        <f>0.93*0.93</f>
        <v>0.86490000000000011</v>
      </c>
      <c r="E7" s="44"/>
      <c r="F7" s="45"/>
      <c r="G7" s="30"/>
    </row>
    <row r="8" spans="1:7" ht="14.1" customHeight="1" x14ac:dyDescent="0.2">
      <c r="A8" s="29"/>
      <c r="B8" s="36" t="s">
        <v>51</v>
      </c>
      <c r="C8" s="29" t="s">
        <v>46</v>
      </c>
      <c r="D8" s="44">
        <f>1.48*1.48*2.5</f>
        <v>5.476</v>
      </c>
      <c r="E8" s="44"/>
      <c r="F8" s="45"/>
      <c r="G8" s="30"/>
    </row>
    <row r="9" spans="1:7" ht="14.1" customHeight="1" x14ac:dyDescent="0.2">
      <c r="A9" s="29"/>
      <c r="B9" s="36" t="s">
        <v>128</v>
      </c>
      <c r="C9" s="29" t="s">
        <v>27</v>
      </c>
      <c r="D9" s="44">
        <v>7</v>
      </c>
      <c r="E9" s="44"/>
      <c r="F9" s="45"/>
      <c r="G9" s="30"/>
    </row>
    <row r="10" spans="1:7" ht="14.1" customHeight="1" x14ac:dyDescent="0.2">
      <c r="A10" s="29"/>
      <c r="B10" s="36" t="s">
        <v>55</v>
      </c>
      <c r="C10" s="29" t="s">
        <v>45</v>
      </c>
      <c r="D10" s="44">
        <v>1</v>
      </c>
      <c r="E10" s="44"/>
      <c r="F10" s="45"/>
      <c r="G10" s="30"/>
    </row>
    <row r="11" spans="1:7" ht="14.1" customHeight="1" x14ac:dyDescent="0.2">
      <c r="A11" s="29"/>
      <c r="B11" s="36" t="s">
        <v>60</v>
      </c>
      <c r="C11" s="29" t="s">
        <v>52</v>
      </c>
      <c r="D11" s="44">
        <v>7</v>
      </c>
      <c r="E11" s="44"/>
      <c r="F11" s="45"/>
      <c r="G11" s="30"/>
    </row>
    <row r="12" spans="1:7" ht="14.1" customHeight="1" x14ac:dyDescent="0.2">
      <c r="A12" s="29"/>
      <c r="B12" s="36" t="s">
        <v>56</v>
      </c>
      <c r="C12" s="29" t="s">
        <v>53</v>
      </c>
      <c r="D12" s="44">
        <v>6</v>
      </c>
      <c r="E12" s="44"/>
      <c r="F12" s="45"/>
      <c r="G12" s="30"/>
    </row>
    <row r="13" spans="1:7" ht="14.1" customHeight="1" x14ac:dyDescent="0.2">
      <c r="A13" s="29"/>
      <c r="B13" s="36" t="s">
        <v>57</v>
      </c>
      <c r="C13" s="29" t="s">
        <v>54</v>
      </c>
      <c r="D13" s="44">
        <f>1.1*0.55*2</f>
        <v>1.2100000000000002</v>
      </c>
      <c r="E13" s="44"/>
      <c r="F13" s="45"/>
      <c r="G13" s="30"/>
    </row>
    <row r="14" spans="1:7" ht="14.1" customHeight="1" x14ac:dyDescent="0.2">
      <c r="A14" s="29"/>
      <c r="B14" s="36"/>
      <c r="C14" s="29"/>
      <c r="D14" s="44"/>
      <c r="E14" s="44"/>
      <c r="F14" s="45"/>
      <c r="G14" s="30"/>
    </row>
    <row r="15" spans="1:7" ht="14.1" customHeight="1" x14ac:dyDescent="0.2">
      <c r="A15" s="29">
        <v>2</v>
      </c>
      <c r="B15" s="36" t="s">
        <v>58</v>
      </c>
      <c r="C15" s="29"/>
      <c r="D15" s="44"/>
      <c r="E15" s="44"/>
      <c r="F15" s="45"/>
      <c r="G15" s="30"/>
    </row>
    <row r="16" spans="1:7" ht="14.1" customHeight="1" x14ac:dyDescent="0.2">
      <c r="A16" s="29"/>
      <c r="B16" s="36" t="s">
        <v>63</v>
      </c>
      <c r="C16" s="29" t="s">
        <v>59</v>
      </c>
      <c r="D16" s="44">
        <f>0.6*1.8</f>
        <v>1.08</v>
      </c>
      <c r="E16" s="44"/>
      <c r="F16" s="45"/>
      <c r="G16" s="30"/>
    </row>
    <row r="17" spans="1:7" ht="14.1" customHeight="1" x14ac:dyDescent="0.2">
      <c r="A17" s="29"/>
      <c r="B17" s="36" t="s">
        <v>117</v>
      </c>
      <c r="C17" s="29" t="s">
        <v>61</v>
      </c>
      <c r="D17" s="44">
        <v>1</v>
      </c>
      <c r="E17" s="44"/>
      <c r="F17" s="45"/>
      <c r="G17" s="30"/>
    </row>
    <row r="18" spans="1:7" ht="14.1" customHeight="1" x14ac:dyDescent="0.2">
      <c r="A18" s="29"/>
      <c r="B18" s="36"/>
      <c r="C18" s="29"/>
      <c r="D18" s="44"/>
      <c r="E18" s="44"/>
      <c r="F18" s="45"/>
      <c r="G18" s="30"/>
    </row>
    <row r="19" spans="1:7" ht="14.1" customHeight="1" x14ac:dyDescent="0.2">
      <c r="A19" s="29">
        <v>3</v>
      </c>
      <c r="B19" s="36" t="s">
        <v>62</v>
      </c>
      <c r="C19" s="29"/>
      <c r="D19" s="44"/>
      <c r="E19" s="44"/>
      <c r="F19" s="45"/>
      <c r="G19" s="30"/>
    </row>
    <row r="20" spans="1:7" ht="14.1" customHeight="1" x14ac:dyDescent="0.2">
      <c r="A20" s="29"/>
      <c r="B20" s="36" t="s">
        <v>64</v>
      </c>
      <c r="C20" s="29" t="s">
        <v>45</v>
      </c>
      <c r="D20" s="44">
        <v>1</v>
      </c>
      <c r="E20" s="44"/>
      <c r="F20" s="45"/>
      <c r="G20" s="30"/>
    </row>
    <row r="21" spans="1:7" ht="14.1" customHeight="1" x14ac:dyDescent="0.2">
      <c r="A21" s="29"/>
      <c r="B21" s="36" t="s">
        <v>94</v>
      </c>
      <c r="C21" s="29" t="s">
        <v>45</v>
      </c>
      <c r="D21" s="44">
        <v>1</v>
      </c>
      <c r="E21" s="44"/>
      <c r="F21" s="45"/>
      <c r="G21" s="30"/>
    </row>
    <row r="22" spans="1:7" ht="14.1" customHeight="1" x14ac:dyDescent="0.2">
      <c r="A22" s="29"/>
      <c r="B22" s="36" t="s">
        <v>65</v>
      </c>
      <c r="C22" s="29" t="s">
        <v>45</v>
      </c>
      <c r="D22" s="44">
        <v>1</v>
      </c>
      <c r="E22" s="44"/>
      <c r="F22" s="45"/>
      <c r="G22" s="30"/>
    </row>
    <row r="23" spans="1:7" ht="14.1" customHeight="1" x14ac:dyDescent="0.2">
      <c r="A23" s="29"/>
      <c r="B23" s="36" t="s">
        <v>66</v>
      </c>
      <c r="C23" s="29" t="s">
        <v>45</v>
      </c>
      <c r="D23" s="44">
        <v>1</v>
      </c>
      <c r="E23" s="44"/>
      <c r="F23" s="45"/>
      <c r="G23" s="30"/>
    </row>
    <row r="24" spans="1:7" ht="14.1" customHeight="1" x14ac:dyDescent="0.2">
      <c r="A24" s="29"/>
      <c r="B24" s="36"/>
      <c r="C24" s="29"/>
      <c r="D24" s="44"/>
      <c r="E24" s="44"/>
      <c r="F24" s="45"/>
      <c r="G24" s="30"/>
    </row>
    <row r="25" spans="1:7" ht="14.1" customHeight="1" x14ac:dyDescent="0.2">
      <c r="A25" s="29">
        <v>4</v>
      </c>
      <c r="B25" s="36" t="s">
        <v>72</v>
      </c>
      <c r="C25" s="29"/>
      <c r="D25" s="44"/>
      <c r="E25" s="44"/>
      <c r="F25" s="45"/>
      <c r="G25" s="30"/>
    </row>
    <row r="26" spans="1:7" ht="14.1" customHeight="1" x14ac:dyDescent="0.2">
      <c r="A26" s="29"/>
      <c r="B26" s="36" t="s">
        <v>67</v>
      </c>
      <c r="C26" s="29" t="s">
        <v>53</v>
      </c>
      <c r="D26" s="44">
        <v>24</v>
      </c>
      <c r="E26" s="44"/>
      <c r="F26" s="45"/>
      <c r="G26" s="30"/>
    </row>
    <row r="27" spans="1:7" ht="14.1" customHeight="1" x14ac:dyDescent="0.2">
      <c r="A27" s="29"/>
      <c r="B27" s="36" t="s">
        <v>68</v>
      </c>
      <c r="C27" s="29" t="s">
        <v>112</v>
      </c>
      <c r="D27" s="44">
        <v>1</v>
      </c>
      <c r="E27" s="44"/>
      <c r="F27" s="45"/>
      <c r="G27" s="30"/>
    </row>
    <row r="28" spans="1:7" ht="14.1" customHeight="1" x14ac:dyDescent="0.2">
      <c r="A28" s="29"/>
      <c r="B28" s="36"/>
      <c r="C28" s="29"/>
      <c r="D28" s="44"/>
      <c r="E28" s="44"/>
      <c r="F28" s="45"/>
      <c r="G28" s="30"/>
    </row>
    <row r="29" spans="1:7" ht="14.1" customHeight="1" x14ac:dyDescent="0.2">
      <c r="A29" s="29">
        <v>5</v>
      </c>
      <c r="B29" s="36" t="s">
        <v>73</v>
      </c>
      <c r="C29" s="29"/>
      <c r="D29" s="44"/>
      <c r="E29" s="44"/>
      <c r="F29" s="45"/>
      <c r="G29" s="30"/>
    </row>
    <row r="30" spans="1:7" ht="14.1" customHeight="1" x14ac:dyDescent="0.2">
      <c r="A30" s="29"/>
      <c r="B30" s="36" t="s">
        <v>100</v>
      </c>
      <c r="C30" s="29" t="s">
        <v>69</v>
      </c>
      <c r="D30" s="44">
        <v>147</v>
      </c>
      <c r="E30" s="44"/>
      <c r="F30" s="45"/>
      <c r="G30" s="30"/>
    </row>
    <row r="31" spans="1:7" ht="14.1" customHeight="1" x14ac:dyDescent="0.2">
      <c r="A31" s="29"/>
      <c r="B31" s="36" t="s">
        <v>70</v>
      </c>
      <c r="C31" s="29" t="s">
        <v>71</v>
      </c>
      <c r="D31" s="44">
        <v>4</v>
      </c>
      <c r="E31" s="44"/>
      <c r="F31" s="45"/>
      <c r="G31" s="30"/>
    </row>
    <row r="32" spans="1:7" ht="14.1" customHeight="1" x14ac:dyDescent="0.2">
      <c r="A32" s="29"/>
      <c r="B32" s="36"/>
      <c r="C32" s="29"/>
      <c r="D32" s="44"/>
      <c r="E32" s="44"/>
      <c r="F32" s="45"/>
      <c r="G32" s="30"/>
    </row>
    <row r="33" spans="1:7" ht="14.1" customHeight="1" x14ac:dyDescent="0.2">
      <c r="A33" s="29">
        <v>6</v>
      </c>
      <c r="B33" s="36" t="s">
        <v>74</v>
      </c>
      <c r="C33" s="29"/>
      <c r="D33" s="44"/>
      <c r="E33" s="44"/>
      <c r="F33" s="45"/>
      <c r="G33" s="30"/>
    </row>
    <row r="34" spans="1:7" ht="14.1" customHeight="1" x14ac:dyDescent="0.2">
      <c r="A34" s="29"/>
      <c r="B34" s="36" t="s">
        <v>109</v>
      </c>
      <c r="C34" s="29" t="s">
        <v>71</v>
      </c>
      <c r="D34" s="44">
        <v>9</v>
      </c>
      <c r="E34" s="44"/>
      <c r="F34" s="45"/>
      <c r="G34" s="30"/>
    </row>
    <row r="35" spans="1:7" ht="14.1" customHeight="1" x14ac:dyDescent="0.2">
      <c r="A35" s="29"/>
      <c r="B35" s="36"/>
      <c r="C35" s="29"/>
      <c r="D35" s="44"/>
      <c r="E35" s="44"/>
      <c r="F35" s="45"/>
      <c r="G35" s="30"/>
    </row>
    <row r="36" spans="1:7" ht="14.1" customHeight="1" x14ac:dyDescent="0.2">
      <c r="A36" s="29">
        <v>7</v>
      </c>
      <c r="B36" s="36" t="s">
        <v>110</v>
      </c>
      <c r="C36" s="29" t="s">
        <v>75</v>
      </c>
      <c r="D36" s="44">
        <v>10</v>
      </c>
      <c r="E36" s="44"/>
      <c r="F36" s="45"/>
      <c r="G36" s="30"/>
    </row>
    <row r="37" spans="1:7" ht="14.1" customHeight="1" x14ac:dyDescent="0.2">
      <c r="A37" s="29"/>
      <c r="B37" s="36"/>
      <c r="C37" s="29"/>
      <c r="D37" s="44"/>
      <c r="E37" s="44"/>
      <c r="F37" s="45"/>
      <c r="G37" s="30"/>
    </row>
    <row r="38" spans="1:7" ht="14.1" customHeight="1" x14ac:dyDescent="0.2">
      <c r="A38" s="38" t="s">
        <v>39</v>
      </c>
      <c r="B38" s="51" t="s">
        <v>125</v>
      </c>
      <c r="C38" s="51"/>
      <c r="D38" s="51"/>
      <c r="E38" s="51"/>
      <c r="F38" s="42"/>
      <c r="G38" s="39"/>
    </row>
    <row r="39" spans="1:7" ht="14.1" customHeight="1" x14ac:dyDescent="0.2">
      <c r="A39" s="29">
        <v>1</v>
      </c>
      <c r="B39" s="28" t="s">
        <v>76</v>
      </c>
      <c r="C39" s="31"/>
      <c r="D39" s="44"/>
      <c r="E39" s="44"/>
      <c r="F39" s="45"/>
      <c r="G39" s="35"/>
    </row>
    <row r="40" spans="1:7" ht="14.1" customHeight="1" x14ac:dyDescent="0.2">
      <c r="A40" s="29"/>
      <c r="B40" s="28" t="s">
        <v>113</v>
      </c>
      <c r="C40" s="31" t="s">
        <v>77</v>
      </c>
      <c r="D40" s="44">
        <v>890</v>
      </c>
      <c r="E40" s="44"/>
      <c r="F40" s="45"/>
      <c r="G40" s="35"/>
    </row>
    <row r="41" spans="1:7" ht="14.1" customHeight="1" x14ac:dyDescent="0.2">
      <c r="A41" s="29"/>
      <c r="B41" s="28" t="s">
        <v>78</v>
      </c>
      <c r="C41" s="29" t="s">
        <v>27</v>
      </c>
      <c r="D41" s="44">
        <v>20</v>
      </c>
      <c r="E41" s="44"/>
      <c r="F41" s="45"/>
      <c r="G41" s="35"/>
    </row>
    <row r="42" spans="1:7" ht="14.1" customHeight="1" x14ac:dyDescent="0.2">
      <c r="A42" s="29"/>
      <c r="B42" s="36" t="s">
        <v>79</v>
      </c>
      <c r="C42" s="29" t="s">
        <v>46</v>
      </c>
      <c r="D42" s="44">
        <f>0.5*0.5</f>
        <v>0.25</v>
      </c>
      <c r="E42" s="44"/>
      <c r="F42" s="45"/>
      <c r="G42" s="35"/>
    </row>
    <row r="43" spans="1:7" ht="14.1" customHeight="1" x14ac:dyDescent="0.2">
      <c r="A43" s="29"/>
      <c r="B43" s="28" t="s">
        <v>80</v>
      </c>
      <c r="C43" s="29" t="s">
        <v>46</v>
      </c>
      <c r="D43" s="44">
        <f>2.2*1.2</f>
        <v>2.64</v>
      </c>
      <c r="E43" s="44"/>
      <c r="F43" s="45"/>
      <c r="G43" s="35"/>
    </row>
    <row r="44" spans="1:7" ht="14.1" customHeight="1" x14ac:dyDescent="0.2">
      <c r="A44" s="29"/>
      <c r="B44" s="28" t="s">
        <v>106</v>
      </c>
      <c r="C44" s="29" t="s">
        <v>27</v>
      </c>
      <c r="D44" s="44">
        <v>100</v>
      </c>
      <c r="E44" s="44"/>
      <c r="F44" s="45"/>
      <c r="G44" s="35"/>
    </row>
    <row r="45" spans="1:7" ht="14.1" customHeight="1" x14ac:dyDescent="0.2">
      <c r="A45" s="29"/>
      <c r="B45" s="28" t="s">
        <v>107</v>
      </c>
      <c r="C45" s="31" t="s">
        <v>81</v>
      </c>
      <c r="D45" s="44">
        <v>1</v>
      </c>
      <c r="E45" s="44"/>
      <c r="F45" s="45"/>
      <c r="G45" s="35"/>
    </row>
    <row r="46" spans="1:7" ht="14.1" customHeight="1" x14ac:dyDescent="0.2">
      <c r="A46" s="29"/>
      <c r="B46" s="28"/>
      <c r="C46" s="29"/>
      <c r="D46" s="44"/>
      <c r="E46" s="44"/>
      <c r="F46" s="45"/>
      <c r="G46" s="35"/>
    </row>
    <row r="47" spans="1:7" ht="14.1" customHeight="1" x14ac:dyDescent="0.2">
      <c r="A47" s="29">
        <v>2</v>
      </c>
      <c r="B47" s="28" t="s">
        <v>83</v>
      </c>
      <c r="C47" s="29" t="s">
        <v>42</v>
      </c>
      <c r="D47" s="44">
        <v>2</v>
      </c>
      <c r="E47" s="44"/>
      <c r="F47" s="45"/>
      <c r="G47" s="35"/>
    </row>
    <row r="48" spans="1:7" ht="14.1" customHeight="1" x14ac:dyDescent="0.2">
      <c r="A48" s="29">
        <v>3</v>
      </c>
      <c r="B48" s="28" t="s">
        <v>95</v>
      </c>
      <c r="C48" s="29" t="s">
        <v>42</v>
      </c>
      <c r="D48" s="44">
        <v>2</v>
      </c>
      <c r="E48" s="44"/>
      <c r="F48" s="45"/>
      <c r="G48" s="35"/>
    </row>
    <row r="49" spans="1:7" ht="14.1" customHeight="1" x14ac:dyDescent="0.2">
      <c r="A49" s="29">
        <v>4</v>
      </c>
      <c r="B49" s="28" t="s">
        <v>116</v>
      </c>
      <c r="C49" s="29"/>
      <c r="D49" s="44"/>
      <c r="E49" s="44"/>
      <c r="F49" s="45"/>
      <c r="G49" s="35"/>
    </row>
    <row r="50" spans="1:7" ht="14.1" customHeight="1" x14ac:dyDescent="0.2">
      <c r="A50" s="29"/>
      <c r="B50" s="28" t="s">
        <v>96</v>
      </c>
      <c r="C50" s="29"/>
      <c r="D50" s="44">
        <v>60</v>
      </c>
      <c r="E50" s="44"/>
      <c r="F50" s="45"/>
      <c r="G50" s="35"/>
    </row>
    <row r="51" spans="1:7" ht="14.1" customHeight="1" x14ac:dyDescent="0.2">
      <c r="A51" s="29"/>
      <c r="B51" s="36" t="s">
        <v>97</v>
      </c>
      <c r="C51" s="29" t="s">
        <v>71</v>
      </c>
      <c r="D51" s="44">
        <v>1</v>
      </c>
      <c r="E51" s="44"/>
      <c r="F51" s="45"/>
      <c r="G51" s="35"/>
    </row>
    <row r="52" spans="1:7" ht="14.1" customHeight="1" x14ac:dyDescent="0.2">
      <c r="A52" s="29"/>
      <c r="B52" s="28"/>
      <c r="C52" s="29"/>
      <c r="D52" s="44"/>
      <c r="E52" s="44"/>
      <c r="F52" s="45"/>
      <c r="G52" s="35"/>
    </row>
    <row r="53" spans="1:7" s="3" customFormat="1" ht="14.1" customHeight="1" x14ac:dyDescent="0.2">
      <c r="A53" s="43" t="s">
        <v>47</v>
      </c>
      <c r="B53" s="51" t="s">
        <v>126</v>
      </c>
      <c r="C53" s="51"/>
      <c r="D53" s="51"/>
      <c r="E53" s="51"/>
      <c r="F53" s="42"/>
      <c r="G53" s="40"/>
    </row>
    <row r="54" spans="1:7" s="3" customFormat="1" ht="14.1" customHeight="1" x14ac:dyDescent="0.2">
      <c r="A54" s="29">
        <v>1</v>
      </c>
      <c r="B54" s="28" t="s">
        <v>76</v>
      </c>
      <c r="C54" s="31"/>
      <c r="D54" s="44"/>
      <c r="E54" s="44"/>
      <c r="F54" s="45"/>
      <c r="G54" s="35"/>
    </row>
    <row r="55" spans="1:7" s="3" customFormat="1" ht="14.1" customHeight="1" x14ac:dyDescent="0.2">
      <c r="A55" s="29"/>
      <c r="B55" s="28" t="s">
        <v>114</v>
      </c>
      <c r="C55" s="31" t="s">
        <v>77</v>
      </c>
      <c r="D55" s="44">
        <v>780</v>
      </c>
      <c r="E55" s="44"/>
      <c r="F55" s="45"/>
      <c r="G55" s="35"/>
    </row>
    <row r="56" spans="1:7" s="3" customFormat="1" ht="14.1" customHeight="1" x14ac:dyDescent="0.2">
      <c r="A56" s="29"/>
      <c r="B56" s="28" t="s">
        <v>82</v>
      </c>
      <c r="C56" s="29" t="s">
        <v>27</v>
      </c>
      <c r="D56" s="44">
        <v>9</v>
      </c>
      <c r="E56" s="44"/>
      <c r="F56" s="45"/>
      <c r="G56" s="35"/>
    </row>
    <row r="57" spans="1:7" s="3" customFormat="1" ht="14.1" customHeight="1" x14ac:dyDescent="0.2">
      <c r="A57" s="29"/>
      <c r="B57" s="36" t="s">
        <v>79</v>
      </c>
      <c r="C57" s="29" t="s">
        <v>46</v>
      </c>
      <c r="D57" s="44">
        <f>0.5*0.5</f>
        <v>0.25</v>
      </c>
      <c r="E57" s="44"/>
      <c r="F57" s="45"/>
      <c r="G57" s="35"/>
    </row>
    <row r="58" spans="1:7" s="3" customFormat="1" ht="14.1" customHeight="1" x14ac:dyDescent="0.2">
      <c r="A58" s="29"/>
      <c r="B58" s="28" t="s">
        <v>80</v>
      </c>
      <c r="C58" s="29" t="s">
        <v>46</v>
      </c>
      <c r="D58" s="44">
        <f>2.2*1.2</f>
        <v>2.64</v>
      </c>
      <c r="E58" s="44"/>
      <c r="F58" s="45"/>
      <c r="G58" s="35"/>
    </row>
    <row r="59" spans="1:7" s="3" customFormat="1" ht="14.1" customHeight="1" x14ac:dyDescent="0.2">
      <c r="A59" s="29"/>
      <c r="B59" s="28" t="s">
        <v>105</v>
      </c>
      <c r="C59" s="29" t="s">
        <v>27</v>
      </c>
      <c r="D59" s="44">
        <v>29</v>
      </c>
      <c r="E59" s="44"/>
      <c r="F59" s="45"/>
      <c r="G59" s="35"/>
    </row>
    <row r="60" spans="1:7" s="3" customFormat="1" ht="14.1" customHeight="1" x14ac:dyDescent="0.2">
      <c r="A60" s="29"/>
      <c r="B60" s="28" t="s">
        <v>104</v>
      </c>
      <c r="C60" s="31" t="s">
        <v>81</v>
      </c>
      <c r="D60" s="44">
        <v>1</v>
      </c>
      <c r="E60" s="44"/>
      <c r="F60" s="45"/>
      <c r="G60" s="35"/>
    </row>
    <row r="61" spans="1:7" s="3" customFormat="1" ht="14.1" customHeight="1" x14ac:dyDescent="0.2">
      <c r="A61" s="29"/>
      <c r="B61" s="28"/>
      <c r="C61" s="31"/>
      <c r="D61" s="44"/>
      <c r="E61" s="44"/>
      <c r="F61" s="45"/>
      <c r="G61" s="35"/>
    </row>
    <row r="62" spans="1:7" s="3" customFormat="1" ht="14.1" customHeight="1" x14ac:dyDescent="0.2">
      <c r="A62" s="29">
        <v>2</v>
      </c>
      <c r="B62" s="28" t="s">
        <v>87</v>
      </c>
      <c r="C62" s="29" t="s">
        <v>53</v>
      </c>
      <c r="D62" s="44">
        <v>1</v>
      </c>
      <c r="E62" s="44"/>
      <c r="F62" s="45"/>
      <c r="G62" s="35"/>
    </row>
    <row r="63" spans="1:7" s="3" customFormat="1" ht="14.1" customHeight="1" x14ac:dyDescent="0.2">
      <c r="A63" s="29">
        <v>3</v>
      </c>
      <c r="B63" s="28" t="s">
        <v>83</v>
      </c>
      <c r="C63" s="29" t="s">
        <v>42</v>
      </c>
      <c r="D63" s="44">
        <v>2</v>
      </c>
      <c r="E63" s="44"/>
      <c r="F63" s="45"/>
      <c r="G63" s="35"/>
    </row>
    <row r="64" spans="1:7" s="3" customFormat="1" ht="14.1" customHeight="1" x14ac:dyDescent="0.2">
      <c r="A64" s="29">
        <v>4</v>
      </c>
      <c r="B64" s="28" t="s">
        <v>84</v>
      </c>
      <c r="C64" s="29" t="s">
        <v>42</v>
      </c>
      <c r="D64" s="44">
        <v>2</v>
      </c>
      <c r="E64" s="44"/>
      <c r="F64" s="45"/>
      <c r="G64" s="35"/>
    </row>
    <row r="65" spans="1:7" s="3" customFormat="1" ht="14.1" customHeight="1" x14ac:dyDescent="0.2">
      <c r="A65" s="29">
        <v>5</v>
      </c>
      <c r="B65" s="28" t="s">
        <v>85</v>
      </c>
      <c r="C65" s="29" t="s">
        <v>86</v>
      </c>
      <c r="D65" s="44">
        <v>1</v>
      </c>
      <c r="E65" s="44"/>
      <c r="F65" s="45"/>
      <c r="G65" s="35"/>
    </row>
    <row r="66" spans="1:7" s="3" customFormat="1" ht="14.1" customHeight="1" x14ac:dyDescent="0.2">
      <c r="A66" s="29"/>
      <c r="B66" s="28"/>
      <c r="C66" s="31"/>
      <c r="D66" s="44"/>
      <c r="E66" s="44"/>
      <c r="F66" s="45"/>
      <c r="G66" s="35"/>
    </row>
    <row r="67" spans="1:7" s="3" customFormat="1" ht="14.1" customHeight="1" x14ac:dyDescent="0.2">
      <c r="A67" s="41" t="s">
        <v>48</v>
      </c>
      <c r="B67" s="51" t="s">
        <v>127</v>
      </c>
      <c r="C67" s="51"/>
      <c r="D67" s="51"/>
      <c r="E67" s="51"/>
      <c r="F67" s="46"/>
      <c r="G67" s="35"/>
    </row>
    <row r="68" spans="1:7" s="3" customFormat="1" ht="14.1" customHeight="1" x14ac:dyDescent="0.2">
      <c r="A68" s="29">
        <v>1</v>
      </c>
      <c r="B68" s="28" t="s">
        <v>76</v>
      </c>
      <c r="C68" s="31"/>
      <c r="D68" s="44"/>
      <c r="E68" s="44"/>
      <c r="F68" s="45"/>
      <c r="G68" s="35"/>
    </row>
    <row r="69" spans="1:7" s="3" customFormat="1" ht="14.1" customHeight="1" x14ac:dyDescent="0.2">
      <c r="A69" s="29"/>
      <c r="B69" s="28" t="s">
        <v>115</v>
      </c>
      <c r="C69" s="31" t="s">
        <v>77</v>
      </c>
      <c r="D69" s="44">
        <v>780</v>
      </c>
      <c r="E69" s="44"/>
      <c r="F69" s="45"/>
      <c r="G69" s="35"/>
    </row>
    <row r="70" spans="1:7" s="3" customFormat="1" ht="14.1" customHeight="1" x14ac:dyDescent="0.2">
      <c r="A70" s="29"/>
      <c r="B70" s="28" t="s">
        <v>99</v>
      </c>
      <c r="C70" s="29" t="s">
        <v>27</v>
      </c>
      <c r="D70" s="44">
        <v>18</v>
      </c>
      <c r="E70" s="44"/>
      <c r="F70" s="45"/>
      <c r="G70" s="35"/>
    </row>
    <row r="71" spans="1:7" s="3" customFormat="1" ht="14.1" customHeight="1" x14ac:dyDescent="0.2">
      <c r="A71" s="29"/>
      <c r="B71" s="28" t="s">
        <v>103</v>
      </c>
      <c r="C71" s="29" t="s">
        <v>27</v>
      </c>
      <c r="D71" s="44">
        <v>100</v>
      </c>
      <c r="E71" s="44"/>
      <c r="F71" s="45"/>
      <c r="G71" s="35"/>
    </row>
    <row r="72" spans="1:7" s="3" customFormat="1" ht="14.1" customHeight="1" x14ac:dyDescent="0.2">
      <c r="A72" s="29"/>
      <c r="B72" s="36" t="s">
        <v>108</v>
      </c>
      <c r="C72" s="29" t="s">
        <v>46</v>
      </c>
      <c r="D72" s="44">
        <f>0.5*0.5*2</f>
        <v>0.5</v>
      </c>
      <c r="E72" s="44"/>
      <c r="F72" s="45"/>
      <c r="G72" s="35"/>
    </row>
    <row r="73" spans="1:7" s="3" customFormat="1" ht="14.1" customHeight="1" x14ac:dyDescent="0.2">
      <c r="A73" s="29"/>
      <c r="B73" s="28" t="s">
        <v>101</v>
      </c>
      <c r="C73" s="29" t="s">
        <v>46</v>
      </c>
      <c r="D73" s="44">
        <f>2.2*1.2</f>
        <v>2.64</v>
      </c>
      <c r="E73" s="44"/>
      <c r="F73" s="45"/>
      <c r="G73" s="35"/>
    </row>
    <row r="74" spans="1:7" s="3" customFormat="1" ht="14.1" customHeight="1" x14ac:dyDescent="0.2">
      <c r="A74" s="29"/>
      <c r="B74" s="28" t="s">
        <v>102</v>
      </c>
      <c r="C74" s="31" t="s">
        <v>81</v>
      </c>
      <c r="D74" s="44">
        <v>1</v>
      </c>
      <c r="E74" s="44"/>
      <c r="F74" s="45"/>
      <c r="G74" s="35"/>
    </row>
    <row r="75" spans="1:7" s="3" customFormat="1" ht="14.1" customHeight="1" x14ac:dyDescent="0.2">
      <c r="A75" s="29"/>
      <c r="B75" s="28"/>
      <c r="C75" s="31"/>
      <c r="D75" s="34"/>
      <c r="E75" s="44"/>
      <c r="F75" s="45"/>
      <c r="G75" s="35"/>
    </row>
    <row r="76" spans="1:7" s="3" customFormat="1" ht="14.1" customHeight="1" x14ac:dyDescent="0.2">
      <c r="A76" s="29">
        <v>2</v>
      </c>
      <c r="B76" s="28" t="s">
        <v>89</v>
      </c>
      <c r="C76" s="31" t="s">
        <v>88</v>
      </c>
      <c r="D76" s="34">
        <v>6</v>
      </c>
      <c r="E76" s="44"/>
      <c r="F76" s="45"/>
      <c r="G76" s="35"/>
    </row>
    <row r="77" spans="1:7" s="3" customFormat="1" ht="14.1" customHeight="1" x14ac:dyDescent="0.2">
      <c r="A77" s="29">
        <v>3</v>
      </c>
      <c r="B77" s="28" t="s">
        <v>91</v>
      </c>
      <c r="C77" s="31" t="s">
        <v>90</v>
      </c>
      <c r="D77" s="34">
        <v>1</v>
      </c>
      <c r="E77" s="44"/>
      <c r="F77" s="45"/>
      <c r="G77" s="35"/>
    </row>
    <row r="78" spans="1:7" s="3" customFormat="1" ht="14.1" customHeight="1" x14ac:dyDescent="0.2">
      <c r="A78" s="29">
        <v>4</v>
      </c>
      <c r="B78" s="28" t="s">
        <v>92</v>
      </c>
      <c r="C78" s="31" t="s">
        <v>90</v>
      </c>
      <c r="D78" s="34">
        <v>1</v>
      </c>
      <c r="E78" s="44"/>
      <c r="F78" s="45"/>
      <c r="G78" s="35"/>
    </row>
    <row r="79" spans="1:7" s="3" customFormat="1" ht="14.1" customHeight="1" x14ac:dyDescent="0.2">
      <c r="A79" s="29">
        <v>5</v>
      </c>
      <c r="B79" s="28" t="s">
        <v>93</v>
      </c>
      <c r="C79" s="31" t="s">
        <v>42</v>
      </c>
      <c r="D79" s="34">
        <v>1</v>
      </c>
      <c r="E79" s="44"/>
      <c r="F79" s="45"/>
      <c r="G79" s="35"/>
    </row>
    <row r="80" spans="1:7" s="3" customFormat="1" ht="14.1" customHeight="1" x14ac:dyDescent="0.2">
      <c r="A80" s="29"/>
      <c r="B80" s="28"/>
      <c r="C80" s="31"/>
      <c r="D80" s="34"/>
      <c r="E80" s="44"/>
      <c r="F80" s="45"/>
      <c r="G80" s="35"/>
    </row>
    <row r="81" spans="1:7" s="3" customFormat="1" ht="14.1" customHeight="1" x14ac:dyDescent="0.2">
      <c r="A81" s="29"/>
      <c r="B81" s="28"/>
      <c r="C81" s="31"/>
      <c r="D81" s="34"/>
      <c r="E81" s="47"/>
      <c r="F81" s="45"/>
      <c r="G81" s="35"/>
    </row>
    <row r="82" spans="1:7" s="3" customFormat="1" ht="14.1" customHeight="1" x14ac:dyDescent="0.2">
      <c r="A82" s="37" t="s">
        <v>111</v>
      </c>
      <c r="B82" s="52" t="s">
        <v>40</v>
      </c>
      <c r="C82" s="53"/>
      <c r="D82" s="53"/>
      <c r="E82" s="54"/>
      <c r="F82" s="48"/>
      <c r="G82" s="32"/>
    </row>
    <row r="83" spans="1:7" s="25" customFormat="1" ht="14.1" customHeight="1" x14ac:dyDescent="0.35">
      <c r="A83" s="29">
        <v>1</v>
      </c>
      <c r="B83" s="28" t="s">
        <v>44</v>
      </c>
      <c r="C83" s="29" t="s">
        <v>13</v>
      </c>
      <c r="D83" s="44">
        <v>8</v>
      </c>
      <c r="E83" s="44"/>
      <c r="F83" s="45"/>
      <c r="G83" s="35"/>
    </row>
    <row r="84" spans="1:7" s="25" customFormat="1" ht="14.1" customHeight="1" x14ac:dyDescent="0.35">
      <c r="A84" s="29">
        <v>2</v>
      </c>
      <c r="B84" s="28" t="s">
        <v>43</v>
      </c>
      <c r="C84" s="29" t="s">
        <v>13</v>
      </c>
      <c r="D84" s="44">
        <v>27</v>
      </c>
      <c r="E84" s="44"/>
      <c r="F84" s="45"/>
      <c r="G84" s="33"/>
    </row>
    <row r="85" spans="1:7" s="25" customFormat="1" ht="14.1" customHeight="1" x14ac:dyDescent="0.35">
      <c r="A85" s="29">
        <v>3</v>
      </c>
      <c r="B85" s="28" t="s">
        <v>118</v>
      </c>
      <c r="C85" s="29" t="s">
        <v>98</v>
      </c>
      <c r="D85" s="44">
        <v>1</v>
      </c>
      <c r="E85" s="44"/>
      <c r="F85" s="45"/>
      <c r="G85" s="33"/>
    </row>
    <row r="86" spans="1:7" s="27" customFormat="1" ht="28.5" customHeight="1" x14ac:dyDescent="0.2">
      <c r="A86" s="50" t="s">
        <v>121</v>
      </c>
      <c r="B86" s="50"/>
      <c r="C86" s="50"/>
      <c r="D86" s="50"/>
      <c r="E86" s="50"/>
      <c r="F86" s="42"/>
      <c r="G86" s="32"/>
    </row>
    <row r="87" spans="1:7" ht="27" customHeight="1" x14ac:dyDescent="0.2"/>
  </sheetData>
  <autoFilter ref="A4:G86"/>
  <mergeCells count="15">
    <mergeCell ref="A86:E86"/>
    <mergeCell ref="B38:E38"/>
    <mergeCell ref="B5:E5"/>
    <mergeCell ref="B82:E82"/>
    <mergeCell ref="A1:G1"/>
    <mergeCell ref="A3:A4"/>
    <mergeCell ref="B3:B4"/>
    <mergeCell ref="C3:C4"/>
    <mergeCell ref="D3:D4"/>
    <mergeCell ref="E3:E4"/>
    <mergeCell ref="F3:F4"/>
    <mergeCell ref="G3:G4"/>
    <mergeCell ref="A2:G2"/>
    <mergeCell ref="B67:E67"/>
    <mergeCell ref="B53:E53"/>
  </mergeCells>
  <phoneticPr fontId="1" type="noConversion"/>
  <printOptions horizontalCentered="1"/>
  <pageMargins left="0.31496062992125984" right="0.31496062992125984" top="0.35433070866141736" bottom="0.15748031496062992" header="0.31496062992125984" footer="0.31496062992125984"/>
  <pageSetup paperSize="9" orientation="portrait" r:id="rId1"/>
  <headerFooter scaleWithDoc="0">
    <oddFooter>&amp;C&amp;"宋体,常规"第&amp;"Arial,常规"&amp;P&amp;"宋体,常规"页，共&amp;"Arial,常规"&amp;N&amp;"宋体,常规"页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view="pageBreakPreview" zoomScaleNormal="100" zoomScaleSheetLayoutView="100" workbookViewId="0">
      <selection activeCell="E17" sqref="E17"/>
    </sheetView>
  </sheetViews>
  <sheetFormatPr defaultColWidth="9.140625" defaultRowHeight="12.75" x14ac:dyDescent="0.2"/>
  <cols>
    <col min="1" max="1" width="6.28515625" style="8" customWidth="1"/>
    <col min="2" max="2" width="49.28515625" style="3" customWidth="1"/>
    <col min="3" max="3" width="6.28515625" style="3" customWidth="1"/>
    <col min="4" max="4" width="9.5703125" style="10" customWidth="1"/>
    <col min="5" max="7" width="10.85546875" style="10" customWidth="1"/>
    <col min="8" max="8" width="13" style="10" customWidth="1"/>
    <col min="9" max="9" width="6.28515625" style="10" customWidth="1"/>
    <col min="10" max="11" width="9.140625" style="3"/>
    <col min="12" max="12" width="12.5703125" style="3" bestFit="1" customWidth="1"/>
    <col min="13" max="16384" width="9.140625" style="3"/>
  </cols>
  <sheetData>
    <row r="1" spans="1:14" ht="24.75" customHeight="1" x14ac:dyDescent="0.2">
      <c r="A1" s="63" t="s">
        <v>11</v>
      </c>
      <c r="B1" s="63"/>
      <c r="C1" s="63"/>
      <c r="D1" s="63"/>
      <c r="E1" s="63"/>
      <c r="F1" s="63"/>
      <c r="G1" s="63"/>
      <c r="H1" s="63"/>
      <c r="I1" s="63"/>
      <c r="K1" s="12" t="s">
        <v>15</v>
      </c>
      <c r="L1" s="15" t="e">
        <f>SUM(M:M)</f>
        <v>#REF!</v>
      </c>
    </row>
    <row r="2" spans="1:14" ht="20.25" customHeight="1" x14ac:dyDescent="0.2">
      <c r="A2" s="64" t="s">
        <v>32</v>
      </c>
      <c r="B2" s="65"/>
      <c r="C2" s="65"/>
      <c r="D2" s="65"/>
      <c r="E2" s="65"/>
      <c r="F2" s="65"/>
      <c r="G2" s="65"/>
      <c r="H2" s="65"/>
      <c r="I2" s="3"/>
      <c r="K2" s="12" t="s">
        <v>16</v>
      </c>
      <c r="L2" s="15" t="e">
        <f>SUM(N:N)</f>
        <v>#REF!</v>
      </c>
    </row>
    <row r="3" spans="1:14" s="8" customFormat="1" ht="19.5" customHeight="1" x14ac:dyDescent="0.2">
      <c r="A3" s="66" t="s">
        <v>0</v>
      </c>
      <c r="B3" s="66" t="s">
        <v>7</v>
      </c>
      <c r="C3" s="66" t="s">
        <v>1</v>
      </c>
      <c r="D3" s="66" t="s">
        <v>3</v>
      </c>
      <c r="E3" s="66" t="s">
        <v>5</v>
      </c>
      <c r="F3" s="68" t="s">
        <v>10</v>
      </c>
      <c r="G3" s="69"/>
      <c r="H3" s="70" t="s">
        <v>6</v>
      </c>
      <c r="I3" s="70" t="s">
        <v>12</v>
      </c>
      <c r="K3" s="13"/>
      <c r="L3" s="15" t="e">
        <f>SUM(L1:L2)</f>
        <v>#REF!</v>
      </c>
    </row>
    <row r="4" spans="1:14" s="8" customFormat="1" ht="19.5" customHeight="1" x14ac:dyDescent="0.2">
      <c r="A4" s="67"/>
      <c r="B4" s="67"/>
      <c r="C4" s="67"/>
      <c r="D4" s="67"/>
      <c r="E4" s="67"/>
      <c r="F4" s="9" t="s">
        <v>9</v>
      </c>
      <c r="G4" s="9" t="s">
        <v>4</v>
      </c>
      <c r="H4" s="71"/>
      <c r="I4" s="71"/>
    </row>
    <row r="5" spans="1:14" ht="18" customHeight="1" x14ac:dyDescent="0.2">
      <c r="A5" s="16">
        <f>J5</f>
        <v>1</v>
      </c>
      <c r="B5" s="4" t="s">
        <v>17</v>
      </c>
      <c r="C5" s="5" t="s">
        <v>2</v>
      </c>
      <c r="D5" s="7" t="e">
        <f>SUMIF(#REF!,装饰源!B5,#REF!)</f>
        <v>#REF!</v>
      </c>
      <c r="E5" s="7" t="e">
        <f t="shared" ref="E5:E10" si="0">SUM(F5:G5)</f>
        <v>#REF!</v>
      </c>
      <c r="F5" s="7" t="e">
        <f t="shared" ref="F5:F10" si="1">K5*人工费</f>
        <v>#REF!</v>
      </c>
      <c r="G5" s="7" t="e">
        <f t="shared" ref="G5:G10" si="2">L5*材料费</f>
        <v>#REF!</v>
      </c>
      <c r="H5" s="7" t="e">
        <f t="shared" ref="H5:H24" si="3">E5*D5</f>
        <v>#REF!</v>
      </c>
      <c r="I5" s="7"/>
      <c r="J5" s="3">
        <v>1</v>
      </c>
      <c r="K5" s="7">
        <v>23.6</v>
      </c>
      <c r="L5" s="7">
        <v>22.3</v>
      </c>
      <c r="M5" s="3" t="e">
        <f t="shared" ref="M5:M10" si="4">F5*D5</f>
        <v>#REF!</v>
      </c>
      <c r="N5" s="3" t="e">
        <f t="shared" ref="N5:N10" si="5">G5*D5</f>
        <v>#REF!</v>
      </c>
    </row>
    <row r="6" spans="1:14" ht="18" customHeight="1" x14ac:dyDescent="0.2">
      <c r="A6" s="16">
        <f>J6</f>
        <v>2</v>
      </c>
      <c r="B6" s="4" t="s">
        <v>33</v>
      </c>
      <c r="C6" s="5" t="s">
        <v>2</v>
      </c>
      <c r="D6" s="7" t="e">
        <f>SUMIF(#REF!,装饰源!B6,#REF!)</f>
        <v>#REF!</v>
      </c>
      <c r="E6" s="7" t="e">
        <f t="shared" si="0"/>
        <v>#REF!</v>
      </c>
      <c r="F6" s="7" t="e">
        <f t="shared" si="1"/>
        <v>#REF!</v>
      </c>
      <c r="G6" s="7" t="e">
        <f t="shared" si="2"/>
        <v>#REF!</v>
      </c>
      <c r="H6" s="7" t="e">
        <f t="shared" si="3"/>
        <v>#REF!</v>
      </c>
      <c r="I6" s="7"/>
      <c r="J6" s="3">
        <v>2</v>
      </c>
      <c r="K6" s="7">
        <f>29.8/1.2</f>
        <v>24.833333333333336</v>
      </c>
      <c r="L6" s="7">
        <f>35.7/1.2</f>
        <v>29.750000000000004</v>
      </c>
      <c r="M6" s="3" t="e">
        <f t="shared" si="4"/>
        <v>#REF!</v>
      </c>
      <c r="N6" s="3" t="e">
        <f t="shared" si="5"/>
        <v>#REF!</v>
      </c>
    </row>
    <row r="7" spans="1:14" ht="20.25" customHeight="1" x14ac:dyDescent="0.2">
      <c r="A7" s="16">
        <f t="shared" ref="A7:A23" si="6">J7</f>
        <v>3</v>
      </c>
      <c r="B7" s="4" t="s">
        <v>34</v>
      </c>
      <c r="C7" s="5" t="s">
        <v>18</v>
      </c>
      <c r="D7" s="7" t="e">
        <f>SUMIF(#REF!,装饰源!B7,#REF!)</f>
        <v>#REF!</v>
      </c>
      <c r="E7" s="7" t="e">
        <f t="shared" si="0"/>
        <v>#REF!</v>
      </c>
      <c r="F7" s="7" t="e">
        <f t="shared" si="1"/>
        <v>#REF!</v>
      </c>
      <c r="G7" s="7" t="e">
        <f t="shared" si="2"/>
        <v>#REF!</v>
      </c>
      <c r="H7" s="7" t="e">
        <f t="shared" si="3"/>
        <v>#REF!</v>
      </c>
      <c r="I7" s="7"/>
      <c r="J7" s="3">
        <v>3</v>
      </c>
      <c r="K7" s="7">
        <v>15</v>
      </c>
      <c r="L7" s="14">
        <f>38.85/1.2</f>
        <v>32.375</v>
      </c>
      <c r="M7" s="3" t="e">
        <f t="shared" si="4"/>
        <v>#REF!</v>
      </c>
      <c r="N7" s="3" t="e">
        <f t="shared" si="5"/>
        <v>#REF!</v>
      </c>
    </row>
    <row r="8" spans="1:14" ht="18" customHeight="1" x14ac:dyDescent="0.2">
      <c r="A8" s="16">
        <f t="shared" si="6"/>
        <v>4</v>
      </c>
      <c r="B8" s="4" t="s">
        <v>30</v>
      </c>
      <c r="C8" s="5" t="s">
        <v>18</v>
      </c>
      <c r="D8" s="7" t="e">
        <f>SUMIF(#REF!,装饰源!B8,#REF!)</f>
        <v>#REF!</v>
      </c>
      <c r="E8" s="7" t="e">
        <f t="shared" si="0"/>
        <v>#REF!</v>
      </c>
      <c r="F8" s="7" t="e">
        <f t="shared" si="1"/>
        <v>#REF!</v>
      </c>
      <c r="G8" s="7" t="e">
        <f t="shared" si="2"/>
        <v>#REF!</v>
      </c>
      <c r="H8" s="7" t="e">
        <f t="shared" si="3"/>
        <v>#REF!</v>
      </c>
      <c r="I8" s="7"/>
      <c r="J8" s="3">
        <v>4</v>
      </c>
      <c r="K8" s="7">
        <v>15</v>
      </c>
      <c r="L8" s="7">
        <v>25</v>
      </c>
      <c r="M8" s="3" t="e">
        <f t="shared" si="4"/>
        <v>#REF!</v>
      </c>
      <c r="N8" s="3" t="e">
        <f t="shared" si="5"/>
        <v>#REF!</v>
      </c>
    </row>
    <row r="9" spans="1:14" ht="18" customHeight="1" x14ac:dyDescent="0.2">
      <c r="A9" s="16">
        <f t="shared" si="6"/>
        <v>5</v>
      </c>
      <c r="B9" s="4" t="s">
        <v>19</v>
      </c>
      <c r="C9" s="5" t="s">
        <v>2</v>
      </c>
      <c r="D9" s="7" t="e">
        <f>SUMIF(#REF!,装饰源!B9,#REF!)</f>
        <v>#REF!</v>
      </c>
      <c r="E9" s="7" t="e">
        <f t="shared" si="0"/>
        <v>#REF!</v>
      </c>
      <c r="F9" s="7" t="e">
        <f t="shared" si="1"/>
        <v>#REF!</v>
      </c>
      <c r="G9" s="7" t="e">
        <f t="shared" si="2"/>
        <v>#REF!</v>
      </c>
      <c r="H9" s="7" t="e">
        <f t="shared" si="3"/>
        <v>#REF!</v>
      </c>
      <c r="I9" s="7"/>
      <c r="J9" s="3">
        <v>5</v>
      </c>
      <c r="K9" s="7">
        <v>15</v>
      </c>
      <c r="L9" s="7">
        <v>20</v>
      </c>
      <c r="M9" s="3" t="e">
        <f t="shared" si="4"/>
        <v>#REF!</v>
      </c>
      <c r="N9" s="3" t="e">
        <f t="shared" si="5"/>
        <v>#REF!</v>
      </c>
    </row>
    <row r="10" spans="1:14" ht="18" customHeight="1" x14ac:dyDescent="0.2">
      <c r="A10" s="16">
        <f t="shared" si="6"/>
        <v>6</v>
      </c>
      <c r="B10" s="4" t="s">
        <v>20</v>
      </c>
      <c r="C10" s="5" t="s">
        <v>2</v>
      </c>
      <c r="D10" s="7" t="e">
        <f>SUMIF(#REF!,装饰源!B10,#REF!)</f>
        <v>#REF!</v>
      </c>
      <c r="E10" s="7" t="e">
        <f t="shared" si="0"/>
        <v>#REF!</v>
      </c>
      <c r="F10" s="7" t="e">
        <f t="shared" si="1"/>
        <v>#REF!</v>
      </c>
      <c r="G10" s="7" t="e">
        <f t="shared" si="2"/>
        <v>#REF!</v>
      </c>
      <c r="H10" s="7" t="e">
        <f t="shared" si="3"/>
        <v>#REF!</v>
      </c>
      <c r="I10" s="7"/>
      <c r="J10" s="3">
        <v>6</v>
      </c>
      <c r="K10" s="7">
        <v>15</v>
      </c>
      <c r="L10" s="7">
        <v>23</v>
      </c>
      <c r="M10" s="3" t="e">
        <f t="shared" si="4"/>
        <v>#REF!</v>
      </c>
      <c r="N10" s="3" t="e">
        <f t="shared" si="5"/>
        <v>#REF!</v>
      </c>
    </row>
    <row r="11" spans="1:14" ht="18" customHeight="1" x14ac:dyDescent="0.2">
      <c r="A11" s="16">
        <f t="shared" si="6"/>
        <v>7</v>
      </c>
      <c r="B11" s="4" t="s">
        <v>35</v>
      </c>
      <c r="C11" s="5" t="s">
        <v>2</v>
      </c>
      <c r="D11" s="7" t="e">
        <f>SUMIF(#REF!,装饰源!B11,#REF!)</f>
        <v>#REF!</v>
      </c>
      <c r="E11" s="7" t="e">
        <f t="shared" ref="E11:E12" si="7">SUM(F11:G11)</f>
        <v>#REF!</v>
      </c>
      <c r="F11" s="7" t="e">
        <f t="shared" ref="F11:F12" si="8">K11*人工费</f>
        <v>#REF!</v>
      </c>
      <c r="G11" s="7" t="e">
        <f t="shared" ref="G11:G12" si="9">L11*材料费</f>
        <v>#REF!</v>
      </c>
      <c r="H11" s="7" t="e">
        <f t="shared" si="3"/>
        <v>#REF!</v>
      </c>
      <c r="I11" s="7"/>
      <c r="J11" s="3">
        <v>7</v>
      </c>
      <c r="K11" s="7">
        <v>32</v>
      </c>
      <c r="L11" s="7">
        <v>28.5</v>
      </c>
      <c r="M11" s="3" t="e">
        <f t="shared" ref="M11:M12" si="10">F11*D11</f>
        <v>#REF!</v>
      </c>
      <c r="N11" s="3" t="e">
        <f t="shared" ref="N11:N12" si="11">G11*D11</f>
        <v>#REF!</v>
      </c>
    </row>
    <row r="12" spans="1:14" ht="18" customHeight="1" x14ac:dyDescent="0.2">
      <c r="A12" s="16">
        <f t="shared" si="6"/>
        <v>8</v>
      </c>
      <c r="B12" s="4" t="s">
        <v>36</v>
      </c>
      <c r="C12" s="5" t="s">
        <v>2</v>
      </c>
      <c r="D12" s="7" t="e">
        <f>SUMIF(#REF!,装饰源!B12,#REF!)</f>
        <v>#REF!</v>
      </c>
      <c r="E12" s="7" t="e">
        <f t="shared" si="7"/>
        <v>#REF!</v>
      </c>
      <c r="F12" s="7" t="e">
        <f t="shared" si="8"/>
        <v>#REF!</v>
      </c>
      <c r="G12" s="7" t="e">
        <f t="shared" si="9"/>
        <v>#REF!</v>
      </c>
      <c r="H12" s="7" t="e">
        <f t="shared" si="3"/>
        <v>#REF!</v>
      </c>
      <c r="I12" s="7"/>
      <c r="J12" s="3">
        <v>8</v>
      </c>
      <c r="K12" s="7">
        <v>18</v>
      </c>
      <c r="L12" s="7">
        <v>26</v>
      </c>
      <c r="M12" s="3" t="e">
        <f t="shared" si="10"/>
        <v>#REF!</v>
      </c>
      <c r="N12" s="3" t="e">
        <f t="shared" si="11"/>
        <v>#REF!</v>
      </c>
    </row>
    <row r="13" spans="1:14" s="1" customFormat="1" ht="15" customHeight="1" x14ac:dyDescent="0.2">
      <c r="A13" s="20">
        <v>17</v>
      </c>
      <c r="B13" s="19" t="s">
        <v>38</v>
      </c>
      <c r="C13" s="20" t="s">
        <v>2</v>
      </c>
      <c r="D13" s="21">
        <v>165.55600000000001</v>
      </c>
      <c r="E13" s="21" t="e">
        <f t="shared" ref="E13" si="12">SUM(F13:G13)</f>
        <v>#REF!</v>
      </c>
      <c r="F13" s="7" t="e">
        <f t="shared" ref="F13" si="13">K13*人工费</f>
        <v>#REF!</v>
      </c>
      <c r="G13" s="7" t="e">
        <f t="shared" ref="G13" si="14">L13*人工费</f>
        <v>#REF!</v>
      </c>
      <c r="H13" s="7" t="e">
        <f t="shared" si="3"/>
        <v>#REF!</v>
      </c>
      <c r="I13" s="19"/>
      <c r="J13" s="22">
        <v>17</v>
      </c>
      <c r="K13" s="7">
        <v>35</v>
      </c>
      <c r="L13" s="7">
        <v>60</v>
      </c>
    </row>
    <row r="14" spans="1:14" ht="18" customHeight="1" x14ac:dyDescent="0.2">
      <c r="A14" s="16">
        <f t="shared" si="6"/>
        <v>9</v>
      </c>
      <c r="B14" s="4" t="s">
        <v>14</v>
      </c>
      <c r="C14" s="5" t="s">
        <v>2</v>
      </c>
      <c r="D14" s="7" t="e">
        <f>SUMIF(#REF!,装饰源!B14,#REF!)</f>
        <v>#REF!</v>
      </c>
      <c r="E14" s="7" t="e">
        <f>F14+G14</f>
        <v>#REF!</v>
      </c>
      <c r="F14" s="7" t="e">
        <f>K14*人工费</f>
        <v>#REF!</v>
      </c>
      <c r="G14" s="7" t="e">
        <f>L14*材料费</f>
        <v>#REF!</v>
      </c>
      <c r="H14" s="7" t="e">
        <f t="shared" si="3"/>
        <v>#REF!</v>
      </c>
      <c r="I14" s="7"/>
      <c r="J14" s="3">
        <v>9</v>
      </c>
      <c r="K14" s="15">
        <v>23</v>
      </c>
      <c r="L14" s="15">
        <v>23.5</v>
      </c>
      <c r="M14" s="3" t="e">
        <f>F14*D14</f>
        <v>#REF!</v>
      </c>
      <c r="N14" s="3" t="e">
        <f>G14*D14</f>
        <v>#REF!</v>
      </c>
    </row>
    <row r="15" spans="1:14" ht="18" customHeight="1" x14ac:dyDescent="0.2">
      <c r="A15" s="16">
        <f t="shared" si="6"/>
        <v>8</v>
      </c>
      <c r="B15" s="4" t="s">
        <v>37</v>
      </c>
      <c r="C15" s="5" t="s">
        <v>2</v>
      </c>
      <c r="D15" s="7" t="e">
        <f>SUMIF(#REF!,装饰源!B15,#REF!)</f>
        <v>#REF!</v>
      </c>
      <c r="E15" s="7" t="e">
        <f t="shared" ref="E15" si="15">F15+G15</f>
        <v>#REF!</v>
      </c>
      <c r="F15" s="7" t="e">
        <f t="shared" ref="F15" si="16">K15*人工费</f>
        <v>#REF!</v>
      </c>
      <c r="G15" s="7" t="e">
        <f t="shared" ref="G15" si="17">L15*材料费</f>
        <v>#REF!</v>
      </c>
      <c r="H15" s="7" t="e">
        <f t="shared" si="3"/>
        <v>#REF!</v>
      </c>
      <c r="I15" s="7"/>
      <c r="J15" s="3">
        <v>8</v>
      </c>
      <c r="K15" s="15">
        <v>180</v>
      </c>
      <c r="L15" s="15">
        <v>235</v>
      </c>
      <c r="M15" s="3" t="e">
        <f t="shared" ref="M15" si="18">F15*D15</f>
        <v>#REF!</v>
      </c>
      <c r="N15" s="3" t="e">
        <f t="shared" ref="N15" si="19">G15*D15</f>
        <v>#REF!</v>
      </c>
    </row>
    <row r="16" spans="1:14" ht="18" customHeight="1" x14ac:dyDescent="0.2">
      <c r="A16" s="16">
        <f t="shared" si="6"/>
        <v>10</v>
      </c>
      <c r="B16" s="4" t="s">
        <v>21</v>
      </c>
      <c r="C16" s="5" t="s">
        <v>18</v>
      </c>
      <c r="D16" s="7" t="e">
        <f>SUMIF(#REF!,装饰源!B16,#REF!)</f>
        <v>#REF!</v>
      </c>
      <c r="E16" s="7" t="e">
        <f>SUM(F16:G16)</f>
        <v>#REF!</v>
      </c>
      <c r="F16" s="7" t="e">
        <f t="shared" ref="F16:F23" si="20">K16*人工费</f>
        <v>#REF!</v>
      </c>
      <c r="G16" s="7" t="e">
        <f t="shared" ref="G16:G23" si="21">L16*材料费</f>
        <v>#REF!</v>
      </c>
      <c r="H16" s="7" t="e">
        <f t="shared" si="3"/>
        <v>#REF!</v>
      </c>
      <c r="I16" s="7"/>
      <c r="J16" s="3">
        <v>10</v>
      </c>
      <c r="K16" s="7">
        <v>35.840000000000003</v>
      </c>
      <c r="L16" s="7">
        <v>41.62</v>
      </c>
      <c r="M16" s="3" t="e">
        <f t="shared" ref="M16:M25" si="22">F16*D16</f>
        <v>#REF!</v>
      </c>
      <c r="N16" s="3" t="e">
        <f t="shared" ref="N16:N25" si="23">G16*D16</f>
        <v>#REF!</v>
      </c>
    </row>
    <row r="17" spans="1:14" ht="18" customHeight="1" x14ac:dyDescent="0.2">
      <c r="A17" s="16">
        <f t="shared" si="6"/>
        <v>11</v>
      </c>
      <c r="B17" s="4" t="s">
        <v>22</v>
      </c>
      <c r="C17" s="5" t="s">
        <v>18</v>
      </c>
      <c r="D17" s="7" t="e">
        <f>SUMIF(#REF!,装饰源!B17,#REF!)</f>
        <v>#REF!</v>
      </c>
      <c r="E17" s="7" t="e">
        <f>SUM(F17:G17)</f>
        <v>#REF!</v>
      </c>
      <c r="F17" s="7" t="e">
        <f t="shared" si="20"/>
        <v>#REF!</v>
      </c>
      <c r="G17" s="7" t="e">
        <f t="shared" si="21"/>
        <v>#REF!</v>
      </c>
      <c r="H17" s="7" t="e">
        <f t="shared" si="3"/>
        <v>#REF!</v>
      </c>
      <c r="I17" s="7"/>
      <c r="J17" s="3">
        <v>11</v>
      </c>
      <c r="K17" s="7">
        <v>7.8</v>
      </c>
      <c r="L17" s="7">
        <v>6.5</v>
      </c>
      <c r="M17" s="3" t="e">
        <f t="shared" si="22"/>
        <v>#REF!</v>
      </c>
      <c r="N17" s="3" t="e">
        <f t="shared" si="23"/>
        <v>#REF!</v>
      </c>
    </row>
    <row r="18" spans="1:14" ht="18" customHeight="1" x14ac:dyDescent="0.2">
      <c r="A18" s="16">
        <f t="shared" si="6"/>
        <v>12</v>
      </c>
      <c r="B18" s="4" t="s">
        <v>23</v>
      </c>
      <c r="C18" s="5" t="s">
        <v>2</v>
      </c>
      <c r="D18" s="7" t="e">
        <f>SUMIF(#REF!,装饰源!B18,#REF!)</f>
        <v>#REF!</v>
      </c>
      <c r="E18" s="7" t="e">
        <f>SUM(F18:G18)</f>
        <v>#REF!</v>
      </c>
      <c r="F18" s="7" t="e">
        <f t="shared" si="20"/>
        <v>#REF!</v>
      </c>
      <c r="G18" s="7" t="e">
        <f t="shared" si="21"/>
        <v>#REF!</v>
      </c>
      <c r="H18" s="7" t="e">
        <f t="shared" si="3"/>
        <v>#REF!</v>
      </c>
      <c r="I18" s="7"/>
      <c r="J18" s="3">
        <v>12</v>
      </c>
      <c r="K18" s="7">
        <v>113.96</v>
      </c>
      <c r="L18" s="7">
        <v>480</v>
      </c>
      <c r="M18" s="3" t="e">
        <f t="shared" si="22"/>
        <v>#REF!</v>
      </c>
      <c r="N18" s="3" t="e">
        <f t="shared" si="23"/>
        <v>#REF!</v>
      </c>
    </row>
    <row r="19" spans="1:14" ht="18" customHeight="1" x14ac:dyDescent="0.2">
      <c r="A19" s="16">
        <f t="shared" si="6"/>
        <v>13</v>
      </c>
      <c r="B19" s="4" t="s">
        <v>31</v>
      </c>
      <c r="C19" s="5" t="s">
        <v>2</v>
      </c>
      <c r="D19" s="7" t="e">
        <f>SUMIF(#REF!,装饰源!B19,#REF!)</f>
        <v>#REF!</v>
      </c>
      <c r="E19" s="7" t="e">
        <f>F19+G19</f>
        <v>#REF!</v>
      </c>
      <c r="F19" s="7" t="e">
        <f t="shared" si="20"/>
        <v>#REF!</v>
      </c>
      <c r="G19" s="7" t="e">
        <f t="shared" si="21"/>
        <v>#REF!</v>
      </c>
      <c r="H19" s="7" t="e">
        <f t="shared" si="3"/>
        <v>#REF!</v>
      </c>
      <c r="I19" s="7"/>
      <c r="J19" s="3">
        <v>13</v>
      </c>
      <c r="K19" s="17">
        <v>180</v>
      </c>
      <c r="L19" s="17">
        <v>350</v>
      </c>
      <c r="M19" s="3" t="e">
        <f t="shared" si="22"/>
        <v>#REF!</v>
      </c>
      <c r="N19" s="3" t="e">
        <f t="shared" si="23"/>
        <v>#REF!</v>
      </c>
    </row>
    <row r="20" spans="1:14" ht="18" customHeight="1" x14ac:dyDescent="0.2">
      <c r="A20" s="16">
        <f t="shared" si="6"/>
        <v>14</v>
      </c>
      <c r="B20" s="4" t="s">
        <v>24</v>
      </c>
      <c r="C20" s="5" t="s">
        <v>25</v>
      </c>
      <c r="D20" s="7" t="e">
        <f>SUMIF(#REF!,装饰源!B20,#REF!)</f>
        <v>#REF!</v>
      </c>
      <c r="E20" s="7" t="e">
        <f>SUM(F20:G20)</f>
        <v>#REF!</v>
      </c>
      <c r="F20" s="7" t="e">
        <f t="shared" si="20"/>
        <v>#REF!</v>
      </c>
      <c r="G20" s="7" t="e">
        <f t="shared" si="21"/>
        <v>#REF!</v>
      </c>
      <c r="H20" s="7" t="e">
        <f t="shared" si="3"/>
        <v>#REF!</v>
      </c>
      <c r="I20" s="7"/>
      <c r="J20" s="3">
        <v>14</v>
      </c>
      <c r="K20" s="7">
        <v>180</v>
      </c>
      <c r="L20" s="7">
        <v>500</v>
      </c>
      <c r="M20" s="3" t="e">
        <f t="shared" si="22"/>
        <v>#REF!</v>
      </c>
      <c r="N20" s="3" t="e">
        <f t="shared" si="23"/>
        <v>#REF!</v>
      </c>
    </row>
    <row r="21" spans="1:14" ht="18" customHeight="1" x14ac:dyDescent="0.2">
      <c r="A21" s="16">
        <f t="shared" si="6"/>
        <v>15</v>
      </c>
      <c r="B21" s="4" t="s">
        <v>26</v>
      </c>
      <c r="C21" s="5" t="s">
        <v>27</v>
      </c>
      <c r="D21" s="7" t="e">
        <f>SUMIF(#REF!,装饰源!B21,#REF!)</f>
        <v>#REF!</v>
      </c>
      <c r="E21" s="7" t="e">
        <f>SUM(F21:G21)</f>
        <v>#REF!</v>
      </c>
      <c r="F21" s="7" t="e">
        <f t="shared" si="20"/>
        <v>#REF!</v>
      </c>
      <c r="G21" s="7" t="e">
        <f t="shared" si="21"/>
        <v>#REF!</v>
      </c>
      <c r="H21" s="7" t="e">
        <f t="shared" si="3"/>
        <v>#REF!</v>
      </c>
      <c r="I21" s="7"/>
      <c r="J21" s="3">
        <v>15</v>
      </c>
      <c r="K21" s="7">
        <v>22</v>
      </c>
      <c r="L21" s="7">
        <v>90</v>
      </c>
      <c r="M21" s="3" t="e">
        <f t="shared" si="22"/>
        <v>#REF!</v>
      </c>
      <c r="N21" s="3" t="e">
        <f t="shared" si="23"/>
        <v>#REF!</v>
      </c>
    </row>
    <row r="22" spans="1:14" ht="20.25" customHeight="1" x14ac:dyDescent="0.2">
      <c r="A22" s="16">
        <f t="shared" si="6"/>
        <v>16</v>
      </c>
      <c r="B22" s="4" t="s">
        <v>28</v>
      </c>
      <c r="C22" s="5" t="s">
        <v>27</v>
      </c>
      <c r="D22" s="7" t="e">
        <f>SUMIF(#REF!,装饰源!B22,#REF!)</f>
        <v>#REF!</v>
      </c>
      <c r="E22" s="7" t="e">
        <f>SUM(F22:G22)</f>
        <v>#REF!</v>
      </c>
      <c r="F22" s="7" t="e">
        <f t="shared" si="20"/>
        <v>#REF!</v>
      </c>
      <c r="G22" s="7" t="e">
        <f t="shared" si="21"/>
        <v>#REF!</v>
      </c>
      <c r="H22" s="7" t="e">
        <f t="shared" si="3"/>
        <v>#REF!</v>
      </c>
      <c r="I22" s="7"/>
      <c r="J22" s="3">
        <v>16</v>
      </c>
      <c r="K22" s="7">
        <v>50</v>
      </c>
      <c r="L22" s="14">
        <v>300</v>
      </c>
      <c r="M22" s="3" t="e">
        <f t="shared" si="22"/>
        <v>#REF!</v>
      </c>
      <c r="N22" s="3" t="e">
        <f t="shared" si="23"/>
        <v>#REF!</v>
      </c>
    </row>
    <row r="23" spans="1:14" ht="18" customHeight="1" x14ac:dyDescent="0.2">
      <c r="A23" s="16">
        <f t="shared" si="6"/>
        <v>17</v>
      </c>
      <c r="B23" s="4" t="s">
        <v>29</v>
      </c>
      <c r="C23" s="5" t="s">
        <v>27</v>
      </c>
      <c r="D23" s="7" t="e">
        <f>SUMIF(#REF!,装饰源!B23,#REF!)</f>
        <v>#REF!</v>
      </c>
      <c r="E23" s="7" t="e">
        <f>SUM(F23:G23)</f>
        <v>#REF!</v>
      </c>
      <c r="F23" s="7" t="e">
        <f t="shared" si="20"/>
        <v>#REF!</v>
      </c>
      <c r="G23" s="7" t="e">
        <f t="shared" si="21"/>
        <v>#REF!</v>
      </c>
      <c r="H23" s="7" t="e">
        <f t="shared" si="3"/>
        <v>#REF!</v>
      </c>
      <c r="I23" s="7"/>
      <c r="J23" s="3">
        <v>17</v>
      </c>
      <c r="K23" s="7">
        <v>50</v>
      </c>
      <c r="L23" s="7">
        <v>130</v>
      </c>
      <c r="M23" s="3" t="e">
        <f t="shared" si="22"/>
        <v>#REF!</v>
      </c>
      <c r="N23" s="3" t="e">
        <f t="shared" si="23"/>
        <v>#REF!</v>
      </c>
    </row>
    <row r="24" spans="1:14" ht="18" customHeight="1" x14ac:dyDescent="0.2">
      <c r="A24" s="5"/>
      <c r="B24" s="4"/>
      <c r="C24" s="5"/>
      <c r="D24" s="7"/>
      <c r="E24" s="7"/>
      <c r="F24" s="7"/>
      <c r="G24" s="7"/>
      <c r="H24" s="7">
        <f t="shared" si="3"/>
        <v>0</v>
      </c>
      <c r="I24" s="7"/>
      <c r="K24" s="7"/>
      <c r="L24" s="7"/>
      <c r="M24" s="3">
        <f t="shared" si="22"/>
        <v>0</v>
      </c>
      <c r="N24" s="3">
        <f t="shared" si="23"/>
        <v>0</v>
      </c>
    </row>
    <row r="25" spans="1:14" ht="18" customHeight="1" x14ac:dyDescent="0.2">
      <c r="A25" s="2"/>
      <c r="B25" s="2" t="s">
        <v>8</v>
      </c>
      <c r="C25" s="2"/>
      <c r="D25" s="6"/>
      <c r="E25" s="6"/>
      <c r="F25" s="6"/>
      <c r="G25" s="6"/>
      <c r="H25" s="6" t="e">
        <f>SUM(H1:H24)</f>
        <v>#REF!</v>
      </c>
      <c r="I25" s="6"/>
      <c r="J25" s="11"/>
      <c r="K25" s="18"/>
      <c r="L25" s="18"/>
      <c r="M25" s="3">
        <f t="shared" si="22"/>
        <v>0</v>
      </c>
      <c r="N25" s="3">
        <f t="shared" si="23"/>
        <v>0</v>
      </c>
    </row>
    <row r="26" spans="1:14" ht="18" customHeight="1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ht="20.25" customHeight="1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ht="20.25" customHeight="1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ht="18" customHeight="1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ht="18" customHeight="1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ht="18" customHeight="1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ht="20.25" customHeight="1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ht="18" customHeight="1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ht="18" customHeight="1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ht="20.25" customHeigh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ht="18" customHeigh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ht="18" customHeigh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ht="18" customHeight="1" x14ac:dyDescent="0.2">
      <c r="A38"/>
      <c r="B38" s="62"/>
      <c r="C38" s="62"/>
      <c r="D38" s="62"/>
      <c r="E38" s="62"/>
      <c r="F38"/>
      <c r="G38"/>
      <c r="H38"/>
      <c r="I38"/>
      <c r="J38"/>
      <c r="K38"/>
      <c r="L38"/>
      <c r="M38"/>
      <c r="N38"/>
    </row>
    <row r="39" spans="1:14" ht="18" customHeight="1" x14ac:dyDescent="0.2">
      <c r="A39"/>
      <c r="B39" s="62"/>
      <c r="C39" s="62"/>
      <c r="D39" s="62"/>
      <c r="E39" s="62"/>
      <c r="F39"/>
      <c r="G39"/>
      <c r="H39"/>
      <c r="I39"/>
      <c r="J39"/>
      <c r="K39"/>
      <c r="L39"/>
      <c r="M39"/>
      <c r="N39"/>
    </row>
    <row r="40" spans="1:14" ht="18" customHeight="1" x14ac:dyDescent="0.2">
      <c r="A40"/>
      <c r="B40" s="62"/>
      <c r="C40" s="62"/>
      <c r="D40" s="62"/>
      <c r="E40" s="62"/>
      <c r="F40"/>
      <c r="G40"/>
      <c r="H40"/>
      <c r="I40"/>
      <c r="J40"/>
      <c r="K40"/>
      <c r="L40"/>
      <c r="M40"/>
      <c r="N40"/>
    </row>
    <row r="41" spans="1:14" ht="18" customHeight="1" x14ac:dyDescent="0.2">
      <c r="A41"/>
      <c r="B41" s="62"/>
      <c r="C41" s="62"/>
      <c r="D41" s="62"/>
      <c r="E41" s="62"/>
      <c r="F41"/>
      <c r="G41"/>
      <c r="H41"/>
      <c r="I41"/>
      <c r="J41"/>
      <c r="K41"/>
      <c r="L41"/>
      <c r="M41"/>
      <c r="N41"/>
    </row>
    <row r="42" spans="1:14" ht="20.25" customHeight="1" x14ac:dyDescent="0.2">
      <c r="A42"/>
      <c r="B42" s="62"/>
      <c r="C42" s="62"/>
      <c r="D42" s="62"/>
      <c r="E42" s="62"/>
      <c r="F42"/>
      <c r="G42"/>
      <c r="H42"/>
      <c r="I42"/>
      <c r="J42"/>
      <c r="K42"/>
      <c r="L42"/>
      <c r="M42"/>
      <c r="N42"/>
    </row>
    <row r="43" spans="1:14" ht="20.25" customHeight="1" x14ac:dyDescent="0.2">
      <c r="A43"/>
      <c r="B43" s="62"/>
      <c r="C43" s="62"/>
      <c r="D43" s="62"/>
      <c r="E43" s="62"/>
      <c r="F43"/>
      <c r="G43"/>
      <c r="H43"/>
      <c r="I43"/>
      <c r="J43"/>
      <c r="K43"/>
      <c r="L43"/>
      <c r="M43"/>
      <c r="N43"/>
    </row>
    <row r="44" spans="1:14" ht="18" customHeight="1" x14ac:dyDescent="0.2">
      <c r="A44"/>
      <c r="B44" s="62"/>
      <c r="C44" s="62"/>
      <c r="D44" s="62"/>
      <c r="E44" s="62"/>
      <c r="F44"/>
      <c r="G44"/>
      <c r="H44"/>
      <c r="I44"/>
      <c r="J44"/>
      <c r="K44"/>
      <c r="L44"/>
      <c r="M44"/>
      <c r="N44"/>
    </row>
    <row r="45" spans="1:14" ht="18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ht="18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ht="20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ht="18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ht="18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ht="20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ht="18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ht="18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ht="18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ht="18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ht="18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ht="18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ht="20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ht="20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ht="18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ht="18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ht="18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ht="20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ht="18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ht="18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ht="20.25" customHeight="1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ht="18" customHeight="1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ht="18" customHeight="1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ht="18" customHeight="1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ht="18" customHeight="1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ht="18" customHeight="1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ht="18" customHeight="1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ht="20.25" customHeight="1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ht="20.25" customHeight="1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ht="18" customHeight="1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ht="18" customHeigh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ht="18" customHeight="1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ht="20.25" customHeight="1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ht="18" customHeight="1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ht="18" customHeight="1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ht="20.25" customHeight="1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ht="18" customHeight="1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ht="18" customHeight="1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ht="18" customHeight="1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ht="18" customHeight="1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ht="18" customHeight="1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ht="18" customHeight="1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ht="20.25" customHeight="1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ht="20.25" customHeigh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ht="18" customHeigh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ht="18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ht="18" customHeigh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ht="20.25" customHeigh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ht="18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ht="18" customHeigh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ht="20.2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ht="18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ht="18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ht="18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ht="18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ht="18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ht="18" customHeigh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ht="18" customHeigh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s="11" customFormat="1" ht="22.5" customHeigh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ht="18" customHeight="1" x14ac:dyDescent="0.2">
      <c r="M104" s="3">
        <f t="shared" ref="M104:M110" si="24">F104*D104</f>
        <v>0</v>
      </c>
      <c r="N104" s="3">
        <f t="shared" ref="N104:N110" si="25">G104*D104</f>
        <v>0</v>
      </c>
    </row>
    <row r="105" spans="1:14" ht="18" customHeight="1" x14ac:dyDescent="0.2">
      <c r="M105" s="3">
        <f t="shared" si="24"/>
        <v>0</v>
      </c>
      <c r="N105" s="3">
        <f t="shared" si="25"/>
        <v>0</v>
      </c>
    </row>
    <row r="106" spans="1:14" ht="18" customHeight="1" x14ac:dyDescent="0.2">
      <c r="M106" s="3">
        <f t="shared" si="24"/>
        <v>0</v>
      </c>
      <c r="N106" s="3">
        <f t="shared" si="25"/>
        <v>0</v>
      </c>
    </row>
    <row r="107" spans="1:14" ht="18" customHeight="1" x14ac:dyDescent="0.2">
      <c r="A107" s="3"/>
      <c r="D107" s="3"/>
      <c r="E107" s="3"/>
      <c r="F107" s="3"/>
      <c r="G107" s="3"/>
      <c r="H107" s="3"/>
      <c r="I107" s="3"/>
      <c r="M107" s="3">
        <f t="shared" si="24"/>
        <v>0</v>
      </c>
      <c r="N107" s="3">
        <f t="shared" si="25"/>
        <v>0</v>
      </c>
    </row>
    <row r="108" spans="1:14" ht="18" customHeight="1" x14ac:dyDescent="0.2">
      <c r="A108" s="3"/>
      <c r="D108" s="3"/>
      <c r="E108" s="3"/>
      <c r="F108" s="3"/>
      <c r="G108" s="3"/>
      <c r="H108" s="3"/>
      <c r="I108" s="3"/>
      <c r="M108" s="3">
        <f t="shared" si="24"/>
        <v>0</v>
      </c>
      <c r="N108" s="3">
        <f t="shared" si="25"/>
        <v>0</v>
      </c>
    </row>
    <row r="109" spans="1:14" ht="18" customHeight="1" x14ac:dyDescent="0.2">
      <c r="A109" s="3"/>
      <c r="D109" s="3"/>
      <c r="E109" s="3"/>
      <c r="F109" s="3"/>
      <c r="G109" s="3"/>
      <c r="H109" s="3"/>
      <c r="I109" s="3"/>
      <c r="M109" s="3">
        <f t="shared" si="24"/>
        <v>0</v>
      </c>
      <c r="N109" s="3">
        <f t="shared" si="25"/>
        <v>0</v>
      </c>
    </row>
    <row r="110" spans="1:14" ht="18" customHeight="1" x14ac:dyDescent="0.2">
      <c r="A110" s="3"/>
      <c r="D110" s="3"/>
      <c r="E110" s="3"/>
      <c r="F110" s="3"/>
      <c r="G110" s="3"/>
      <c r="H110" s="3"/>
      <c r="I110" s="3"/>
      <c r="M110" s="3">
        <f t="shared" si="24"/>
        <v>0</v>
      </c>
      <c r="N110" s="3">
        <f t="shared" si="25"/>
        <v>0</v>
      </c>
    </row>
  </sheetData>
  <autoFilter ref="A4:N25"/>
  <mergeCells count="11">
    <mergeCell ref="B38:E44"/>
    <mergeCell ref="A1:I1"/>
    <mergeCell ref="A2:H2"/>
    <mergeCell ref="A3:A4"/>
    <mergeCell ref="B3:B4"/>
    <mergeCell ref="C3:C4"/>
    <mergeCell ref="D3:D4"/>
    <mergeCell ref="E3:E4"/>
    <mergeCell ref="F3:G3"/>
    <mergeCell ref="H3:H4"/>
    <mergeCell ref="I3:I4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预算</vt:lpstr>
      <vt:lpstr>装饰源</vt:lpstr>
      <vt:lpstr>预算!Print_Area</vt:lpstr>
      <vt:lpstr>装饰源!Print_Area</vt:lpstr>
      <vt:lpstr>预算!Print_Titles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FOURSTONE【FUKO】</dc:creator>
  <cp:lastModifiedBy>HP</cp:lastModifiedBy>
  <cp:lastPrinted>2023-10-11T12:43:26Z</cp:lastPrinted>
  <dcterms:created xsi:type="dcterms:W3CDTF">2014-07-07T20:23:52Z</dcterms:created>
  <dcterms:modified xsi:type="dcterms:W3CDTF">2023-10-18T09:14:09Z</dcterms:modified>
</cp:coreProperties>
</file>